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º CE 2017\Modelos intervenções 2 fase\"/>
    </mc:Choice>
  </mc:AlternateContent>
  <bookViews>
    <workbookView xWindow="0" yWindow="0" windowWidth="20400" windowHeight="7050"/>
  </bookViews>
  <sheets>
    <sheet name="Checkli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2" i="1" l="1"/>
  <c r="W52" i="1"/>
  <c r="Y52" i="1"/>
  <c r="Z52" i="1"/>
  <c r="V53" i="1"/>
  <c r="W53" i="1"/>
  <c r="Y53" i="1"/>
  <c r="Z53" i="1"/>
  <c r="V54" i="1"/>
  <c r="W54" i="1"/>
  <c r="Y54" i="1"/>
  <c r="Z54" i="1"/>
  <c r="V55" i="1"/>
  <c r="W55" i="1"/>
  <c r="Y55" i="1"/>
  <c r="Z55" i="1"/>
  <c r="V56" i="1"/>
  <c r="W56" i="1"/>
  <c r="Y56" i="1"/>
  <c r="Z56" i="1"/>
  <c r="V57" i="1"/>
  <c r="W57" i="1"/>
  <c r="Y57" i="1"/>
  <c r="Z57" i="1"/>
  <c r="V58" i="1"/>
  <c r="W58" i="1"/>
  <c r="Y58" i="1"/>
  <c r="Z58" i="1"/>
  <c r="V59" i="1"/>
  <c r="W59" i="1"/>
  <c r="Y59" i="1"/>
  <c r="Z59" i="1"/>
  <c r="V60" i="1"/>
  <c r="W60" i="1"/>
  <c r="Y60" i="1"/>
  <c r="Z60" i="1"/>
  <c r="AC52" i="1"/>
  <c r="AD52" i="1" s="1"/>
  <c r="AH52" i="1"/>
  <c r="AC53" i="1"/>
  <c r="AD53" i="1" s="1"/>
  <c r="AH53" i="1"/>
  <c r="AC54" i="1"/>
  <c r="AD54" i="1" s="1"/>
  <c r="AH54" i="1"/>
  <c r="AC55" i="1"/>
  <c r="AD55" i="1" s="1"/>
  <c r="AH55" i="1"/>
  <c r="AC56" i="1"/>
  <c r="AD56" i="1" s="1"/>
  <c r="AH56" i="1"/>
  <c r="AC57" i="1"/>
  <c r="AD57" i="1" s="1"/>
  <c r="AH57" i="1"/>
  <c r="AC58" i="1"/>
  <c r="AD58" i="1" s="1"/>
  <c r="AH58" i="1"/>
  <c r="AC59" i="1"/>
  <c r="AD59" i="1" s="1"/>
  <c r="AH59" i="1"/>
  <c r="AC60" i="1"/>
  <c r="AD60" i="1" s="1"/>
  <c r="AG60" i="1"/>
  <c r="AH60" i="1"/>
  <c r="AH65" i="1"/>
  <c r="AH51" i="1"/>
  <c r="Z65" i="1"/>
  <c r="Z51" i="1"/>
  <c r="Y51" i="1"/>
  <c r="W51" i="1"/>
  <c r="V51" i="1"/>
  <c r="AB52" i="1"/>
  <c r="AB53" i="1"/>
  <c r="AB54" i="1"/>
  <c r="AC51" i="1"/>
  <c r="AD51" i="1" s="1"/>
  <c r="AB51" i="1"/>
  <c r="T55" i="1"/>
  <c r="AA51" i="1" s="1"/>
  <c r="AH66" i="1"/>
  <c r="AH67" i="1"/>
  <c r="AH68" i="1"/>
  <c r="V66" i="1"/>
  <c r="W66" i="1"/>
  <c r="V67" i="1"/>
  <c r="W67" i="1"/>
  <c r="V68" i="1"/>
  <c r="W68" i="1"/>
  <c r="T69" i="1"/>
  <c r="AA69" i="1" s="1"/>
  <c r="T67" i="1"/>
  <c r="AA67" i="1" s="1"/>
  <c r="T66" i="1"/>
  <c r="AA66" i="1" s="1"/>
  <c r="T65" i="1"/>
  <c r="AB65" i="1" s="1"/>
  <c r="T68" i="1"/>
  <c r="AA68" i="1" s="1"/>
  <c r="W65" i="1"/>
  <c r="V65" i="1"/>
  <c r="Y61" i="1"/>
  <c r="Z61" i="1"/>
  <c r="AC61" i="1"/>
  <c r="AD61" i="1" s="1"/>
  <c r="AC68" i="1"/>
  <c r="AD68" i="1" s="1"/>
  <c r="Z68" i="1"/>
  <c r="Y68" i="1"/>
  <c r="AC67" i="1"/>
  <c r="AD67" i="1" s="1"/>
  <c r="Z67" i="1"/>
  <c r="Y67" i="1"/>
  <c r="AC66" i="1"/>
  <c r="AD66" i="1" s="1"/>
  <c r="Z66" i="1"/>
  <c r="Y66" i="1"/>
  <c r="AC65" i="1"/>
  <c r="AD65" i="1" s="1"/>
  <c r="Y65" i="1"/>
  <c r="AG66" i="1" l="1"/>
  <c r="AI66" i="1" s="1"/>
  <c r="U66" i="1"/>
  <c r="U69" i="1"/>
  <c r="U68" i="1"/>
  <c r="U67" i="1"/>
  <c r="AG56" i="1"/>
  <c r="AI56" i="1" s="1"/>
  <c r="AG52" i="1"/>
  <c r="AG65" i="1"/>
  <c r="AI65" i="1" s="1"/>
  <c r="U65" i="1"/>
  <c r="U55" i="1"/>
  <c r="AG58" i="1"/>
  <c r="AG57" i="1"/>
  <c r="AI57" i="1" s="1"/>
  <c r="AG54" i="1"/>
  <c r="AI54" i="1" s="1"/>
  <c r="AG53" i="1"/>
  <c r="AI53" i="1" s="1"/>
  <c r="AG68" i="1"/>
  <c r="AI68" i="1" s="1"/>
  <c r="AG67" i="1"/>
  <c r="AI67" i="1" s="1"/>
  <c r="AG59" i="1"/>
  <c r="AI59" i="1" s="1"/>
  <c r="AG55" i="1"/>
  <c r="AI55" i="1" s="1"/>
  <c r="AI60" i="1"/>
  <c r="AI58" i="1"/>
  <c r="AI52" i="1"/>
  <c r="AG51" i="1"/>
  <c r="AI51" i="1" s="1"/>
  <c r="AB55" i="1"/>
  <c r="AA65" i="1"/>
  <c r="AA70" i="1" s="1"/>
  <c r="AB67" i="1"/>
  <c r="T70" i="1"/>
  <c r="U70" i="1" l="1"/>
  <c r="P64" i="1" s="1"/>
  <c r="AI61" i="1"/>
  <c r="AI70" i="1"/>
  <c r="T63" i="1" l="1"/>
  <c r="T81" i="1" l="1"/>
  <c r="T80" i="1"/>
  <c r="T79" i="1"/>
  <c r="T78" i="1"/>
  <c r="O80" i="1"/>
  <c r="O78" i="1"/>
  <c r="G79" i="1"/>
  <c r="G80" i="1"/>
  <c r="G78" i="1"/>
  <c r="V71" i="1" l="1"/>
  <c r="W71" i="1" l="1"/>
  <c r="O81" i="1" s="1"/>
  <c r="T59" i="1" l="1"/>
  <c r="U59" i="1" s="1"/>
  <c r="T58" i="1"/>
  <c r="U58" i="1" s="1"/>
  <c r="T57" i="1"/>
  <c r="U57" i="1" s="1"/>
  <c r="T56" i="1"/>
  <c r="U56" i="1" s="1"/>
  <c r="N24" i="1"/>
  <c r="N23" i="1"/>
  <c r="N22" i="1"/>
  <c r="N21" i="1"/>
  <c r="N20" i="1"/>
  <c r="N19" i="1"/>
  <c r="U60" i="1" l="1"/>
  <c r="AA52" i="1"/>
  <c r="AB56" i="1"/>
  <c r="AB57" i="1"/>
  <c r="AA53" i="1"/>
  <c r="AA54" i="1"/>
  <c r="AB58" i="1"/>
  <c r="AA55" i="1"/>
  <c r="AB59" i="1"/>
  <c r="T60" i="1"/>
  <c r="N25" i="1"/>
  <c r="T15" i="1" s="1"/>
  <c r="G81" i="1" s="1"/>
  <c r="R51" i="1" l="1"/>
  <c r="AB60" i="1"/>
  <c r="AA61" i="1"/>
  <c r="T49" i="1" s="1"/>
  <c r="O79" i="1" s="1"/>
</calcChain>
</file>

<file path=xl/comments1.xml><?xml version="1.0" encoding="utf-8"?>
<comments xmlns="http://schemas.openxmlformats.org/spreadsheetml/2006/main">
  <authors>
    <author>Rui Martins</author>
  </authors>
  <commentList>
    <comment ref="T15" authorId="0" shapeId="0">
      <text>
        <r>
          <rPr>
            <b/>
            <sz val="9"/>
            <color indexed="81"/>
            <rFont val="Tahoma"/>
            <family val="2"/>
          </rPr>
          <t xml:space="preserve">CRL:
</t>
        </r>
        <r>
          <rPr>
            <sz val="9"/>
            <color indexed="81"/>
            <rFont val="Tahoma"/>
            <family val="2"/>
          </rPr>
          <t xml:space="preserve">Validado automaticamente com o preenchimento do quadro dos relatórios de assistência
</t>
        </r>
      </text>
    </comment>
    <comment ref="T49" authorId="0" shapeId="0">
      <text>
        <r>
          <rPr>
            <b/>
            <sz val="9"/>
            <color indexed="81"/>
            <rFont val="Tahoma"/>
            <family val="2"/>
          </rPr>
          <t xml:space="preserve">CRL:
</t>
        </r>
        <r>
          <rPr>
            <sz val="9"/>
            <color indexed="81"/>
            <rFont val="Tahoma"/>
            <family val="2"/>
          </rPr>
          <t>Validado automaticamente com o preenchimento do quadro dos relatórios de intervenção oral</t>
        </r>
      </text>
    </comment>
    <comment ref="T63" authorId="0" shapeId="0">
      <text>
        <r>
          <rPr>
            <b/>
            <sz val="9"/>
            <color indexed="81"/>
            <rFont val="Tahoma"/>
            <family val="2"/>
          </rPr>
          <t xml:space="preserve">CRL:
</t>
        </r>
        <r>
          <rPr>
            <sz val="9"/>
            <color indexed="81"/>
            <rFont val="Tahoma"/>
            <family val="2"/>
          </rPr>
          <t xml:space="preserve">Validado automaticamente com o preenchimento do quadro dos relatórios de intervenção escrita
</t>
        </r>
      </text>
    </comment>
  </commentList>
</comments>
</file>

<file path=xl/sharedStrings.xml><?xml version="1.0" encoding="utf-8"?>
<sst xmlns="http://schemas.openxmlformats.org/spreadsheetml/2006/main" count="116" uniqueCount="66">
  <si>
    <t>Índice Geral</t>
  </si>
  <si>
    <t>Em original devidamente assinado e datado</t>
  </si>
  <si>
    <t>Documentos</t>
  </si>
  <si>
    <t>Quantidade</t>
  </si>
  <si>
    <t>Instrução</t>
  </si>
  <si>
    <t>Observações</t>
  </si>
  <si>
    <t>Mapa de Assinaturas</t>
  </si>
  <si>
    <t>Em original e manuscrito</t>
  </si>
  <si>
    <t>O índice deve estar de acordo com os relatórios entregues e numerados de 1 a 30</t>
  </si>
  <si>
    <t>Feito
(x)</t>
  </si>
  <si>
    <t>Relatórios de assistências</t>
  </si>
  <si>
    <t>Relatório</t>
  </si>
  <si>
    <t>X</t>
  </si>
  <si>
    <t>Datado
(X)</t>
  </si>
  <si>
    <t>Área</t>
  </si>
  <si>
    <t>Civil</t>
  </si>
  <si>
    <t>Penal</t>
  </si>
  <si>
    <t>Laboral</t>
  </si>
  <si>
    <t>Administrativo</t>
  </si>
  <si>
    <t>Tributário</t>
  </si>
  <si>
    <t>Assistência a diligências públicas. Em original, datados, devidamente assinados pelo estagiário e patrono. 10 em civil, 10 em penal e mais 10</t>
  </si>
  <si>
    <t>Total de relatórios validados por área</t>
  </si>
  <si>
    <t>Outros</t>
  </si>
  <si>
    <t>Total:</t>
  </si>
  <si>
    <t>O índice deve estar de acordo com os relatórios entregues e numerados de 1 a 10</t>
  </si>
  <si>
    <t>Relatórios de intervenção oral</t>
  </si>
  <si>
    <r>
      <rPr>
        <b/>
        <u/>
        <sz val="11"/>
        <color theme="1"/>
        <rFont val="Calibri"/>
        <family val="2"/>
        <scheme val="minor"/>
      </rPr>
      <t>Sem</t>
    </r>
    <r>
      <rPr>
        <sz val="11"/>
        <color theme="1"/>
        <rFont val="Calibri"/>
        <family val="2"/>
        <scheme val="minor"/>
      </rPr>
      <t xml:space="preserve"> competência isolada para a ação (X)</t>
    </r>
  </si>
  <si>
    <t>Índice com, pelo menos, 4 intervenções escritas</t>
  </si>
  <si>
    <t>Relatórios de intervenção escrita</t>
  </si>
  <si>
    <t xml:space="preserve">Em original, datados, devidamente assinados pelo estagiário e patrono. Em, pelo menos duas áreas: civil, penal, administrativo, tributário, laboral.
</t>
  </si>
  <si>
    <t>Relatórios de serviço externo</t>
  </si>
  <si>
    <t>0 ou mais</t>
  </si>
  <si>
    <t>Entrega apenas do relatório</t>
  </si>
  <si>
    <t>1 ou mais</t>
  </si>
  <si>
    <t>Em papel branco ou timbrado do patrono. Entregar em original devidamente assinado pelo patrono e datado.</t>
  </si>
  <si>
    <t>Em original devidamente assinado e datado.</t>
  </si>
  <si>
    <t>Se tiver tido mais do que 1 patrono, deve entregar tantos relatórios como o número de patronos ou 1 assinado por todos.</t>
  </si>
  <si>
    <t>Relatório final de patrono</t>
  </si>
  <si>
    <t>Relatório final de estagiário</t>
  </si>
  <si>
    <t>Formato word ou em formato pdf, desde que de baixa resolução (a preto e branco). As peças escritas, requerimentos e atas não devem constar do suporte digital.</t>
  </si>
  <si>
    <t>No formulário da CNEF. Entregar em original devidamente assinado pelo patrono e pelo advogado estagiário e datado.</t>
  </si>
  <si>
    <t>CDrom sem capa ou em pen, sempre dentro de uma mica.</t>
  </si>
  <si>
    <t>Suporte digital</t>
  </si>
  <si>
    <t>Ata com presença do Adv. Est.</t>
  </si>
  <si>
    <t>Súmula: verificação final</t>
  </si>
  <si>
    <t>Entrega dos relatórios numerados de 1 a 30</t>
  </si>
  <si>
    <t>Relatório assinado pelo estagiário(a) e patrono(a) (X)</t>
  </si>
  <si>
    <t>Acompanhado pelo patrono(a) ou outro advogado(a) (X)</t>
  </si>
  <si>
    <t>Ata com presença do Adv. Est. e patrono / outro advogado</t>
  </si>
  <si>
    <t>Procuração / Substabelecimento do Adv. Est. e patrono / outro advogado</t>
  </si>
  <si>
    <r>
      <rPr>
        <b/>
        <u/>
        <sz val="11"/>
        <color theme="1"/>
        <rFont val="Calibri"/>
        <family val="2"/>
        <scheme val="minor"/>
      </rPr>
      <t>Com</t>
    </r>
    <r>
      <rPr>
        <sz val="11"/>
        <color theme="1"/>
        <rFont val="Calibri"/>
        <family val="2"/>
        <scheme val="minor"/>
      </rPr>
      <t xml:space="preserve"> competência isolada para a ação (X)</t>
    </r>
  </si>
  <si>
    <t>Procuração / Substabelecimento do Adv. Est.</t>
  </si>
  <si>
    <r>
      <rPr>
        <b/>
        <u/>
        <sz val="11"/>
        <color theme="1"/>
        <rFont val="Calibri"/>
        <family val="2"/>
        <scheme val="minor"/>
      </rPr>
      <t>Com competência isolada para a ação</t>
    </r>
    <r>
      <rPr>
        <sz val="11"/>
        <color theme="1"/>
        <rFont val="Calibri"/>
        <family val="2"/>
        <scheme val="minor"/>
      </rPr>
      <t xml:space="preserve">: relatório + cópia da peça assinada pelo Adv. Estagiário/comprovativo citius + cópia da procuração/substabelecimento;
</t>
    </r>
    <r>
      <rPr>
        <b/>
        <u/>
        <sz val="11"/>
        <color theme="1"/>
        <rFont val="Calibri"/>
        <family val="2"/>
        <scheme val="minor"/>
      </rPr>
      <t>Sem competência isolada para a ação</t>
    </r>
    <r>
      <rPr>
        <sz val="11"/>
        <color theme="1"/>
        <rFont val="Calibri"/>
        <family val="2"/>
        <scheme val="minor"/>
      </rPr>
      <t xml:space="preserve">: relatório + cópia da peça assinada do Adv. Estagiário e pelo patrono/comprovativo citius + cópia da procuração/substabelecimento </t>
    </r>
  </si>
  <si>
    <t>Procuração / Substabelecimento do Adv. Est. e patrono</t>
  </si>
  <si>
    <t>Peça assinada pelo Adv. Est. / Citius</t>
  </si>
  <si>
    <t>Peça assinada / Citius pelo Adv. Est. e patrono(a) (X)</t>
  </si>
  <si>
    <t>Preencha os itens assinalados com a cor azul. Quando estiver completo/correto a caixa será validada com fundo verde.</t>
  </si>
  <si>
    <r>
      <rPr>
        <b/>
        <u/>
        <sz val="11"/>
        <color theme="1"/>
        <rFont val="Calibri"/>
        <family val="2"/>
        <scheme val="minor"/>
      </rPr>
      <t>Com competência isolada para a ação</t>
    </r>
    <r>
      <rPr>
        <sz val="11"/>
        <color theme="1"/>
        <rFont val="Calibri"/>
        <family val="2"/>
        <scheme val="minor"/>
      </rPr>
      <t xml:space="preserve">: relatório + ata onde conste a presença do Adv. Estagiário + cópia da procuração/substabelecimento;
</t>
    </r>
    <r>
      <rPr>
        <b/>
        <u/>
        <sz val="11"/>
        <color theme="1"/>
        <rFont val="Calibri"/>
        <family val="2"/>
        <scheme val="minor"/>
      </rPr>
      <t>Sem competência isolada para a ação</t>
    </r>
    <r>
      <rPr>
        <sz val="11"/>
        <color theme="1"/>
        <rFont val="Calibri"/>
        <family val="2"/>
        <scheme val="minor"/>
      </rPr>
      <t>: relatório + ata onde conste a presença do Adv. Estagiário, do patrono ou outro advogado + cópia da procuração / substabelecimento</t>
    </r>
  </si>
  <si>
    <r>
      <t xml:space="preserve">Em original, datados, devidamente assinados pelo estagiário e patrono.
Em, </t>
    </r>
    <r>
      <rPr>
        <b/>
        <u/>
        <sz val="11"/>
        <color theme="1"/>
        <rFont val="Calibri"/>
        <family val="2"/>
        <scheme val="minor"/>
      </rPr>
      <t>pelo menos, duas áreas</t>
    </r>
    <r>
      <rPr>
        <sz val="11"/>
        <color theme="1"/>
        <rFont val="Calibri"/>
        <family val="2"/>
        <scheme val="minor"/>
      </rPr>
      <t xml:space="preserve">: civil, penal, administrativo, tributário, laboral.
</t>
    </r>
  </si>
  <si>
    <r>
      <t xml:space="preserve">Checklist da documentação final de estágio
</t>
    </r>
    <r>
      <rPr>
        <sz val="18"/>
        <color theme="0"/>
        <rFont val="Calibri"/>
        <family val="2"/>
        <scheme val="minor"/>
      </rPr>
      <t>Sem adesão à Delliberação 1096-A/2017</t>
    </r>
  </si>
  <si>
    <t>Índice com 30 assistências</t>
  </si>
  <si>
    <t>Índice com 10 intervenções orais</t>
  </si>
  <si>
    <t>Índice com 4 intervenções escritas</t>
  </si>
  <si>
    <t>O campo natureza do processo no mapa de assinaturas deve ser preenchido com a indicação do ramo de direito a que pertence a assistência realizada – ex: penal, civil, administrativo….</t>
  </si>
  <si>
    <t>Modelos do Regulamento 913-A/2015</t>
  </si>
  <si>
    <r>
      <t>Todos os formulários necessários constam deste</t>
    </r>
    <r>
      <rPr>
        <i/>
        <sz val="11"/>
        <color theme="1"/>
        <rFont val="Calibri"/>
        <family val="2"/>
        <scheme val="minor"/>
      </rPr>
      <t xml:space="preserve"> link: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</si>
</sst>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theme="0"/>
      </right>
      <top style="thin">
        <color auto="1"/>
      </top>
      <bottom style="dashed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dashed">
        <color auto="1"/>
      </bottom>
      <diagonal/>
    </border>
    <border>
      <left style="hair">
        <color theme="0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hair">
        <color theme="0"/>
      </right>
      <top style="dashed">
        <color auto="1"/>
      </top>
      <bottom style="dashed">
        <color auto="1"/>
      </bottom>
      <diagonal/>
    </border>
    <border>
      <left style="hair">
        <color theme="0"/>
      </left>
      <right style="hair">
        <color theme="0"/>
      </right>
      <top style="dashed">
        <color auto="1"/>
      </top>
      <bottom style="dashed">
        <color auto="1"/>
      </bottom>
      <diagonal/>
    </border>
    <border>
      <left style="hair">
        <color theme="0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theme="0"/>
      </right>
      <top style="dashed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dashed">
        <color auto="1"/>
      </top>
      <bottom style="thin">
        <color auto="1"/>
      </bottom>
      <diagonal/>
    </border>
    <border>
      <left style="hair">
        <color theme="0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4">
    <xf numFmtId="0" fontId="0" fillId="0" borderId="0" xfId="0"/>
    <xf numFmtId="0" fontId="0" fillId="3" borderId="0" xfId="0" applyFill="1"/>
    <xf numFmtId="0" fontId="2" fillId="0" borderId="0" xfId="0" applyFont="1" applyBorder="1" applyAlignment="1">
      <alignment vertical="center" wrapText="1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Protection="1"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6" fillId="5" borderId="19" xfId="0" applyFont="1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0" fillId="4" borderId="8" xfId="0" applyFont="1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>
      <alignment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7" fillId="6" borderId="6" xfId="0" applyFont="1" applyFill="1" applyBorder="1" applyAlignment="1" applyProtection="1">
      <alignment horizontal="center" vertical="center"/>
      <protection locked="0" hidden="1"/>
    </xf>
    <xf numFmtId="0" fontId="6" fillId="8" borderId="43" xfId="0" applyFont="1" applyFill="1" applyBorder="1" applyAlignment="1" applyProtection="1">
      <alignment horizontal="center" vertical="center"/>
      <protection locked="0" hidden="1"/>
    </xf>
    <xf numFmtId="0" fontId="6" fillId="8" borderId="46" xfId="0" applyFont="1" applyFill="1" applyBorder="1" applyAlignment="1" applyProtection="1">
      <alignment horizontal="center" vertical="center"/>
      <protection locked="0" hidden="1"/>
    </xf>
    <xf numFmtId="0" fontId="6" fillId="8" borderId="49" xfId="0" applyFont="1" applyFill="1" applyBorder="1" applyAlignment="1" applyProtection="1">
      <alignment horizontal="center" vertical="center"/>
      <protection locked="0" hidden="1"/>
    </xf>
    <xf numFmtId="0" fontId="5" fillId="2" borderId="35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12" fillId="4" borderId="8" xfId="0" applyFont="1" applyFill="1" applyBorder="1" applyAlignment="1" applyProtection="1">
      <alignment horizontal="center" vertical="center" wrapText="1"/>
      <protection hidden="1"/>
    </xf>
    <xf numFmtId="0" fontId="12" fillId="4" borderId="28" xfId="0" applyFont="1" applyFill="1" applyBorder="1" applyAlignment="1" applyProtection="1">
      <alignment horizontal="center" vertical="center" wrapText="1"/>
      <protection hidden="1"/>
    </xf>
    <xf numFmtId="0" fontId="0" fillId="10" borderId="0" xfId="0" applyFill="1"/>
    <xf numFmtId="0" fontId="0" fillId="4" borderId="51" xfId="0" applyFont="1" applyFill="1" applyBorder="1" applyAlignment="1" applyProtection="1">
      <alignment horizontal="center" vertical="center"/>
      <protection hidden="1"/>
    </xf>
    <xf numFmtId="0" fontId="0" fillId="4" borderId="28" xfId="0" applyFont="1" applyFill="1" applyBorder="1" applyAlignment="1" applyProtection="1">
      <alignment horizontal="center" vertical="center" wrapText="1"/>
      <protection hidden="1"/>
    </xf>
    <xf numFmtId="0" fontId="0" fillId="4" borderId="52" xfId="0" applyFont="1" applyFill="1" applyBorder="1" applyAlignment="1" applyProtection="1">
      <alignment horizontal="center" vertical="center" wrapText="1"/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13" fillId="11" borderId="34" xfId="0" applyFont="1" applyFill="1" applyBorder="1" applyAlignment="1" applyProtection="1">
      <alignment horizontal="center" vertical="center"/>
      <protection locked="0" hidden="1"/>
    </xf>
    <xf numFmtId="0" fontId="13" fillId="6" borderId="34" xfId="0" applyFont="1" applyFill="1" applyBorder="1" applyAlignment="1" applyProtection="1">
      <alignment horizontal="center" vertical="center"/>
      <protection locked="0" hidden="1"/>
    </xf>
    <xf numFmtId="0" fontId="13" fillId="9" borderId="34" xfId="0" applyFont="1" applyFill="1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2" borderId="34" xfId="0" applyFill="1" applyBorder="1" applyAlignment="1" applyProtection="1">
      <alignment horizontal="center" vertical="center"/>
      <protection hidden="1"/>
    </xf>
    <xf numFmtId="0" fontId="15" fillId="11" borderId="34" xfId="0" applyFont="1" applyFill="1" applyBorder="1" applyAlignment="1" applyProtection="1">
      <alignment horizontal="center" vertical="center"/>
      <protection locked="0" hidden="1"/>
    </xf>
    <xf numFmtId="0" fontId="15" fillId="6" borderId="34" xfId="0" applyFont="1" applyFill="1" applyBorder="1" applyAlignment="1" applyProtection="1">
      <alignment horizontal="center" vertical="center"/>
      <protection locked="0" hidden="1"/>
    </xf>
    <xf numFmtId="0" fontId="15" fillId="9" borderId="34" xfId="0" applyFont="1" applyFill="1" applyBorder="1" applyAlignment="1" applyProtection="1">
      <alignment horizontal="center" vertical="center"/>
      <protection locked="0" hidden="1"/>
    </xf>
    <xf numFmtId="0" fontId="15" fillId="9" borderId="34" xfId="0" applyFont="1" applyFill="1" applyBorder="1" applyAlignment="1" applyProtection="1">
      <alignment horizontal="center" vertical="center"/>
      <protection locked="0" hidden="1"/>
    </xf>
    <xf numFmtId="0" fontId="16" fillId="2" borderId="36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vertical="center" wrapText="1"/>
      <protection hidden="1"/>
    </xf>
    <xf numFmtId="0" fontId="2" fillId="4" borderId="6" xfId="0" applyFont="1" applyFill="1" applyBorder="1" applyAlignment="1" applyProtection="1">
      <alignment horizontal="center" wrapText="1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/>
    <xf numFmtId="0" fontId="0" fillId="0" borderId="27" xfId="0" applyBorder="1" applyAlignment="1" applyProtection="1">
      <alignment horizontal="center" vertical="center" wrapText="1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11" fillId="0" borderId="4" xfId="1" applyBorder="1" applyAlignment="1" applyProtection="1">
      <alignment horizontal="left" vertical="center" wrapText="1"/>
      <protection hidden="1"/>
    </xf>
    <xf numFmtId="0" fontId="11" fillId="0" borderId="5" xfId="1" applyBorder="1" applyAlignment="1" applyProtection="1">
      <alignment horizontal="left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11" fillId="3" borderId="4" xfId="1" applyFill="1" applyBorder="1" applyAlignment="1" applyProtection="1">
      <alignment horizontal="left" vertical="center" wrapText="1"/>
      <protection hidden="1"/>
    </xf>
    <xf numFmtId="0" fontId="11" fillId="3" borderId="5" xfId="1" applyFill="1" applyBorder="1" applyAlignment="1" applyProtection="1">
      <alignment horizontal="left" vertical="center" wrapText="1"/>
      <protection hidden="1"/>
    </xf>
    <xf numFmtId="0" fontId="0" fillId="3" borderId="5" xfId="0" applyFill="1" applyBorder="1" applyAlignment="1" applyProtection="1">
      <alignment horizontal="left" vertical="center" wrapText="1"/>
      <protection hidden="1"/>
    </xf>
    <xf numFmtId="0" fontId="6" fillId="8" borderId="46" xfId="0" applyFont="1" applyFill="1" applyBorder="1" applyAlignment="1" applyProtection="1">
      <alignment horizontal="center" vertical="center"/>
      <protection locked="0" hidden="1"/>
    </xf>
    <xf numFmtId="0" fontId="6" fillId="8" borderId="47" xfId="0" applyFont="1" applyFill="1" applyBorder="1" applyAlignment="1" applyProtection="1">
      <alignment horizontal="center" vertical="center"/>
      <protection locked="0" hidden="1"/>
    </xf>
    <xf numFmtId="0" fontId="0" fillId="8" borderId="45" xfId="0" applyFill="1" applyBorder="1" applyAlignment="1" applyProtection="1">
      <alignment horizontal="left"/>
      <protection locked="0" hidden="1"/>
    </xf>
    <xf numFmtId="0" fontId="0" fillId="8" borderId="46" xfId="0" applyFill="1" applyBorder="1" applyAlignment="1" applyProtection="1">
      <alignment horizontal="left"/>
      <protection locked="0"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 wrapText="1"/>
      <protection hidden="1"/>
    </xf>
    <xf numFmtId="0" fontId="0" fillId="4" borderId="9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2" fillId="0" borderId="17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0" fillId="0" borderId="21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6" fillId="8" borderId="49" xfId="0" applyFont="1" applyFill="1" applyBorder="1" applyAlignment="1" applyProtection="1">
      <alignment horizontal="center" vertical="center"/>
      <protection locked="0" hidden="1"/>
    </xf>
    <xf numFmtId="0" fontId="6" fillId="8" borderId="50" xfId="0" applyFont="1" applyFill="1" applyBorder="1" applyAlignment="1" applyProtection="1">
      <alignment horizontal="center" vertical="center"/>
      <protection locked="0" hidden="1"/>
    </xf>
    <xf numFmtId="0" fontId="0" fillId="8" borderId="48" xfId="0" applyFill="1" applyBorder="1" applyAlignment="1" applyProtection="1">
      <alignment horizontal="left"/>
      <protection locked="0" hidden="1"/>
    </xf>
    <xf numFmtId="0" fontId="0" fillId="8" borderId="49" xfId="0" applyFill="1" applyBorder="1" applyAlignment="1" applyProtection="1">
      <alignment horizontal="left"/>
      <protection locked="0" hidden="1"/>
    </xf>
    <xf numFmtId="0" fontId="6" fillId="8" borderId="43" xfId="0" applyFont="1" applyFill="1" applyBorder="1" applyAlignment="1" applyProtection="1">
      <alignment horizontal="center" vertical="center"/>
      <protection locked="0" hidden="1"/>
    </xf>
    <xf numFmtId="0" fontId="6" fillId="8" borderId="44" xfId="0" applyFont="1" applyFill="1" applyBorder="1" applyAlignment="1" applyProtection="1">
      <alignment horizontal="center" vertical="center"/>
      <protection locked="0" hidden="1"/>
    </xf>
    <xf numFmtId="0" fontId="0" fillId="8" borderId="42" xfId="0" applyFill="1" applyBorder="1" applyAlignment="1" applyProtection="1">
      <alignment horizontal="left"/>
      <protection locked="0" hidden="1"/>
    </xf>
    <xf numFmtId="0" fontId="0" fillId="8" borderId="43" xfId="0" applyFill="1" applyBorder="1" applyAlignment="1" applyProtection="1">
      <alignment horizontal="left"/>
      <protection locked="0" hidden="1"/>
    </xf>
    <xf numFmtId="0" fontId="12" fillId="4" borderId="28" xfId="0" applyFont="1" applyFill="1" applyBorder="1" applyAlignment="1" applyProtection="1">
      <alignment horizontal="center" vertical="center" wrapText="1"/>
      <protection hidden="1"/>
    </xf>
    <xf numFmtId="0" fontId="12" fillId="4" borderId="29" xfId="0" applyFont="1" applyFill="1" applyBorder="1" applyAlignment="1" applyProtection="1">
      <alignment horizontal="center" vertical="center" wrapText="1"/>
      <protection hidden="1"/>
    </xf>
    <xf numFmtId="0" fontId="13" fillId="9" borderId="34" xfId="0" applyFont="1" applyFill="1" applyBorder="1" applyAlignment="1" applyProtection="1">
      <alignment horizontal="center" vertical="center"/>
      <protection locked="0" hidden="1"/>
    </xf>
    <xf numFmtId="0" fontId="0" fillId="4" borderId="9" xfId="0" applyFill="1" applyBorder="1" applyAlignment="1" applyProtection="1">
      <alignment vertical="center" wrapText="1"/>
      <protection hidden="1"/>
    </xf>
    <xf numFmtId="0" fontId="13" fillId="6" borderId="34" xfId="0" applyFont="1" applyFill="1" applyBorder="1" applyAlignment="1" applyProtection="1">
      <alignment horizontal="center" vertical="center"/>
      <protection locked="0" hidden="1"/>
    </xf>
    <xf numFmtId="0" fontId="0" fillId="4" borderId="28" xfId="0" applyFont="1" applyFill="1" applyBorder="1" applyAlignment="1" applyProtection="1">
      <alignment horizontal="center" vertical="center" wrapText="1"/>
      <protection hidden="1"/>
    </xf>
    <xf numFmtId="0" fontId="0" fillId="4" borderId="36" xfId="0" applyFont="1" applyFill="1" applyBorder="1" applyAlignment="1" applyProtection="1">
      <alignment horizontal="center" vertical="center" wrapText="1"/>
      <protection hidden="1"/>
    </xf>
    <xf numFmtId="0" fontId="0" fillId="4" borderId="29" xfId="0" applyFont="1" applyFill="1" applyBorder="1" applyAlignment="1" applyProtection="1">
      <alignment horizontal="center" vertical="center" wrapText="1"/>
      <protection hidden="1"/>
    </xf>
    <xf numFmtId="0" fontId="11" fillId="0" borderId="1" xfId="1" applyBorder="1" applyAlignment="1" applyProtection="1">
      <alignment horizontal="left" vertical="center" wrapText="1"/>
      <protection hidden="1"/>
    </xf>
    <xf numFmtId="0" fontId="11" fillId="0" borderId="2" xfId="1" applyBorder="1" applyAlignment="1" applyProtection="1">
      <alignment horizontal="left" vertical="center" wrapText="1"/>
      <protection hidden="1"/>
    </xf>
    <xf numFmtId="0" fontId="0" fillId="3" borderId="20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2" borderId="36" xfId="1" applyFill="1" applyBorder="1" applyAlignment="1" applyProtection="1">
      <alignment horizontal="center" vertical="center" wrapText="1"/>
      <protection hidden="1"/>
    </xf>
    <xf numFmtId="0" fontId="3" fillId="6" borderId="34" xfId="0" applyFont="1" applyFill="1" applyBorder="1" applyAlignment="1" applyProtection="1">
      <protection locked="0" hidden="1"/>
    </xf>
    <xf numFmtId="0" fontId="0" fillId="4" borderId="28" xfId="0" applyFont="1" applyFill="1" applyBorder="1" applyAlignment="1" applyProtection="1">
      <alignment horizontal="center" vertical="center"/>
      <protection hidden="1"/>
    </xf>
    <xf numFmtId="0" fontId="0" fillId="4" borderId="37" xfId="0" applyFont="1" applyFill="1" applyBorder="1" applyAlignment="1" applyProtection="1">
      <alignment horizontal="center" vertical="center"/>
      <protection hidden="1"/>
    </xf>
    <xf numFmtId="0" fontId="16" fillId="6" borderId="9" xfId="0" applyFont="1" applyFill="1" applyBorder="1" applyAlignment="1" applyProtection="1">
      <alignment horizontal="center" vertical="center" wrapText="1"/>
      <protection hidden="1"/>
    </xf>
    <xf numFmtId="0" fontId="16" fillId="6" borderId="9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4" fillId="7" borderId="36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2" fillId="0" borderId="25" xfId="0" applyFont="1" applyBorder="1" applyAlignment="1" applyProtection="1">
      <protection hidden="1"/>
    </xf>
    <xf numFmtId="0" fontId="2" fillId="0" borderId="26" xfId="0" applyFont="1" applyBorder="1" applyAlignment="1" applyProtection="1">
      <protection hidden="1"/>
    </xf>
    <xf numFmtId="0" fontId="0" fillId="4" borderId="35" xfId="0" applyFill="1" applyBorder="1" applyAlignment="1" applyProtection="1">
      <alignment horizontal="center" vertical="center" wrapText="1"/>
      <protection hidden="1"/>
    </xf>
    <xf numFmtId="0" fontId="0" fillId="4" borderId="36" xfId="0" applyFill="1" applyBorder="1" applyAlignment="1" applyProtection="1">
      <alignment horizontal="center" vertical="center" wrapText="1"/>
      <protection hidden="1"/>
    </xf>
    <xf numFmtId="0" fontId="0" fillId="4" borderId="37" xfId="0" applyFill="1" applyBorder="1" applyAlignment="1" applyProtection="1">
      <alignment horizontal="center" vertical="center" wrapText="1"/>
      <protection hidden="1"/>
    </xf>
    <xf numFmtId="0" fontId="0" fillId="4" borderId="38" xfId="0" applyFill="1" applyBorder="1" applyAlignment="1" applyProtection="1">
      <alignment horizontal="center" vertical="center" wrapText="1"/>
      <protection hidden="1"/>
    </xf>
    <xf numFmtId="0" fontId="0" fillId="4" borderId="33" xfId="0" applyFill="1" applyBorder="1" applyAlignment="1" applyProtection="1">
      <alignment horizontal="center" vertical="center" wrapText="1"/>
      <protection hidden="1"/>
    </xf>
    <xf numFmtId="0" fontId="0" fillId="4" borderId="39" xfId="0" applyFill="1" applyBorder="1" applyAlignment="1" applyProtection="1">
      <alignment horizontal="center" vertical="center" wrapText="1"/>
      <protection hidden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31" xfId="0" applyBorder="1" applyAlignment="1" applyProtection="1">
      <protection hidden="1"/>
    </xf>
    <xf numFmtId="0" fontId="2" fillId="0" borderId="32" xfId="0" applyFont="1" applyBorder="1" applyAlignment="1" applyProtection="1">
      <protection hidden="1"/>
    </xf>
    <xf numFmtId="0" fontId="0" fillId="4" borderId="20" xfId="0" applyFill="1" applyBorder="1" applyAlignment="1" applyProtection="1">
      <alignment vertical="center" wrapText="1"/>
      <protection hidden="1"/>
    </xf>
    <xf numFmtId="0" fontId="15" fillId="9" borderId="34" xfId="0" applyFont="1" applyFill="1" applyBorder="1" applyAlignment="1" applyProtection="1">
      <alignment horizontal="center" vertical="center"/>
      <protection locked="0" hidden="1"/>
    </xf>
    <xf numFmtId="0" fontId="0" fillId="6" borderId="34" xfId="0" applyFill="1" applyBorder="1" applyAlignment="1" applyProtection="1">
      <protection locked="0" hidden="1"/>
    </xf>
    <xf numFmtId="0" fontId="15" fillId="6" borderId="34" xfId="0" applyFont="1" applyFill="1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protection hidden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1" fillId="0" borderId="35" xfId="1" applyBorder="1" applyAlignment="1" applyProtection="1">
      <alignment horizontal="left" vertical="center" wrapText="1"/>
      <protection hidden="1"/>
    </xf>
    <xf numFmtId="0" fontId="11" fillId="0" borderId="36" xfId="1" applyBorder="1" applyAlignment="1" applyProtection="1">
      <alignment horizontal="left" vertical="center" wrapText="1"/>
      <protection hidden="1"/>
    </xf>
    <xf numFmtId="0" fontId="11" fillId="0" borderId="53" xfId="1" applyBorder="1" applyAlignment="1" applyProtection="1">
      <alignment horizontal="left" vertical="center" wrapText="1"/>
      <protection hidden="1"/>
    </xf>
    <xf numFmtId="0" fontId="11" fillId="0" borderId="38" xfId="1" applyBorder="1" applyAlignment="1" applyProtection="1">
      <alignment horizontal="left" vertical="center" wrapText="1"/>
      <protection hidden="1"/>
    </xf>
    <xf numFmtId="0" fontId="11" fillId="0" borderId="33" xfId="1" applyBorder="1" applyAlignment="1" applyProtection="1">
      <alignment horizontal="left" vertical="center" wrapText="1"/>
      <protection hidden="1"/>
    </xf>
    <xf numFmtId="0" fontId="11" fillId="0" borderId="54" xfId="1" applyBorder="1" applyAlignment="1" applyProtection="1">
      <alignment horizontal="left" vertical="center" wrapText="1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56" xfId="0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 vertical="center" wrapText="1"/>
      <protection hidden="1"/>
    </xf>
    <xf numFmtId="0" fontId="0" fillId="0" borderId="36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0" fontId="0" fillId="0" borderId="58" xfId="0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0" fontId="0" fillId="0" borderId="54" xfId="0" applyBorder="1" applyAlignment="1" applyProtection="1">
      <alignment horizontal="center" vertical="center" wrapText="1"/>
      <protection hidden="1"/>
    </xf>
    <xf numFmtId="0" fontId="7" fillId="6" borderId="59" xfId="0" applyFont="1" applyFill="1" applyBorder="1" applyAlignment="1" applyProtection="1">
      <alignment horizontal="center" vertical="center"/>
      <protection locked="0" hidden="1"/>
    </xf>
    <xf numFmtId="0" fontId="7" fillId="6" borderId="60" xfId="0" applyFont="1" applyFill="1" applyBorder="1" applyAlignment="1" applyProtection="1">
      <alignment horizontal="center" vertical="center"/>
      <protection locked="0" hidden="1"/>
    </xf>
    <xf numFmtId="0" fontId="0" fillId="0" borderId="61" xfId="0" applyBorder="1" applyAlignment="1" applyProtection="1">
      <alignment horizontal="left" vertical="center" wrapText="1"/>
      <protection hidden="1"/>
    </xf>
    <xf numFmtId="0" fontId="11" fillId="0" borderId="58" xfId="1" applyBorder="1" applyAlignment="1" applyProtection="1">
      <alignment horizontal="center" vertical="top" wrapText="1"/>
      <protection hidden="1"/>
    </xf>
    <xf numFmtId="0" fontId="11" fillId="0" borderId="33" xfId="1" applyBorder="1" applyAlignment="1" applyProtection="1">
      <alignment horizontal="center" vertical="top" wrapText="1"/>
      <protection hidden="1"/>
    </xf>
    <xf numFmtId="0" fontId="11" fillId="0" borderId="54" xfId="1" applyBorder="1" applyAlignment="1" applyProtection="1">
      <alignment horizontal="center" vertical="top" wrapText="1"/>
      <protection hidden="1"/>
    </xf>
  </cellXfs>
  <cellStyles count="2">
    <cellStyle name="Hiperligação" xfId="1" builtinId="8"/>
    <cellStyle name="Normal" xfId="0" builtinId="0"/>
  </cellStyles>
  <dxfs count="131">
    <dxf>
      <fill>
        <patternFill>
          <bgColor theme="1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>
          <bgColor theme="1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>
          <bgColor theme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BFC6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lisboa.org/cloud/index.php/s/2Qd8D5ktZDGR3zY" TargetMode="External"/><Relationship Id="rId1" Type="http://schemas.openxmlformats.org/officeDocument/2006/relationships/hyperlink" Target="https://crlisboa.org/cloud/index.php/s/2Qd8D5ktZDGR3zY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8"/>
  <sheetViews>
    <sheetView tabSelected="1" topLeftCell="A6" zoomScale="90" zoomScaleNormal="90" workbookViewId="0">
      <selection activeCell="H11" sqref="H11:M11"/>
    </sheetView>
  </sheetViews>
  <sheetFormatPr defaultColWidth="0" defaultRowHeight="15" zeroHeight="1" x14ac:dyDescent="0.25"/>
  <cols>
    <col min="1" max="1" width="4.7109375" customWidth="1"/>
    <col min="2" max="2" width="8.5703125" customWidth="1"/>
    <col min="3" max="3" width="14.140625" customWidth="1"/>
    <col min="4" max="4" width="10.28515625" customWidth="1"/>
    <col min="5" max="5" width="11" customWidth="1"/>
    <col min="6" max="6" width="12.7109375" customWidth="1"/>
    <col min="7" max="7" width="12.28515625" customWidth="1"/>
    <col min="8" max="9" width="8" customWidth="1"/>
    <col min="10" max="10" width="9.28515625" customWidth="1"/>
    <col min="11" max="11" width="8" customWidth="1"/>
    <col min="12" max="12" width="9.7109375" customWidth="1"/>
    <col min="13" max="13" width="8" customWidth="1"/>
    <col min="14" max="14" width="9.5703125" customWidth="1"/>
    <col min="15" max="15" width="9.140625" customWidth="1"/>
    <col min="16" max="16" width="7" customWidth="1"/>
    <col min="17" max="19" width="9.140625" customWidth="1"/>
    <col min="20" max="20" width="9.42578125" customWidth="1"/>
    <col min="21" max="21" width="9.140625" customWidth="1"/>
    <col min="22" max="22" width="9" hidden="1" customWidth="1"/>
    <col min="23" max="23" width="14.28515625" hidden="1" customWidth="1"/>
    <col min="24" max="30" width="2" hidden="1" customWidth="1"/>
    <col min="31" max="31" width="3" hidden="1" customWidth="1"/>
    <col min="32" max="32" width="9.140625" hidden="1" customWidth="1"/>
    <col min="33" max="33" width="0" hidden="1" customWidth="1"/>
    <col min="34" max="35" width="9.140625" hidden="1" customWidth="1"/>
    <col min="36" max="16384" width="9.140625" hidden="1"/>
  </cols>
  <sheetData>
    <row r="1" spans="1:31" hidden="1" x14ac:dyDescent="0.25">
      <c r="U1" s="3"/>
      <c r="AC1" s="3"/>
      <c r="AD1" s="3"/>
      <c r="AE1" s="3"/>
    </row>
    <row r="2" spans="1:31" hidden="1" x14ac:dyDescent="0.25">
      <c r="U2" s="3"/>
      <c r="AC2" s="3"/>
      <c r="AD2" s="3"/>
      <c r="AE2" s="3"/>
    </row>
    <row r="3" spans="1:31" ht="15" hidden="1" customHeight="1" x14ac:dyDescent="0.25">
      <c r="U3" s="4"/>
      <c r="V3" s="2"/>
      <c r="AC3" s="3"/>
      <c r="AD3" s="3"/>
      <c r="AE3" s="3"/>
    </row>
    <row r="4" spans="1:31" ht="15" hidden="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4"/>
      <c r="V4" s="2"/>
      <c r="AC4" s="3"/>
      <c r="AD4" s="3"/>
      <c r="AE4" s="3"/>
    </row>
    <row r="5" spans="1:31" ht="15" hidden="1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4"/>
      <c r="V5" s="2"/>
      <c r="AC5" s="3"/>
      <c r="AD5" s="3"/>
      <c r="AE5" s="3"/>
    </row>
    <row r="6" spans="1:31" s="22" customFormat="1" ht="59.25" customHeight="1" x14ac:dyDescent="0.25">
      <c r="A6" s="115" t="s">
        <v>59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4"/>
      <c r="V6" s="2"/>
      <c r="AC6" s="5"/>
      <c r="AD6" s="5"/>
      <c r="AE6" s="5"/>
    </row>
    <row r="7" spans="1:31" s="22" customFormat="1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4"/>
      <c r="V7" s="2"/>
      <c r="AC7" s="5"/>
      <c r="AD7" s="5"/>
      <c r="AE7" s="5"/>
    </row>
    <row r="8" spans="1:31" ht="31.5" customHeight="1" x14ac:dyDescent="0.25">
      <c r="A8" s="118" t="s">
        <v>56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3"/>
      <c r="W8" s="22" t="s">
        <v>15</v>
      </c>
      <c r="AC8" s="3"/>
      <c r="AD8" s="3"/>
      <c r="AE8" s="3"/>
    </row>
    <row r="9" spans="1:31" ht="30.7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W9" t="s">
        <v>16</v>
      </c>
      <c r="AC9" s="3"/>
      <c r="AD9" s="3"/>
      <c r="AE9" s="3"/>
    </row>
    <row r="10" spans="1:31" ht="30" x14ac:dyDescent="0.25">
      <c r="A10" s="63" t="s">
        <v>2</v>
      </c>
      <c r="B10" s="64"/>
      <c r="C10" s="64"/>
      <c r="D10" s="64"/>
      <c r="E10" s="64"/>
      <c r="F10" s="64"/>
      <c r="G10" s="52" t="s">
        <v>3</v>
      </c>
      <c r="H10" s="65" t="s">
        <v>4</v>
      </c>
      <c r="I10" s="65"/>
      <c r="J10" s="65"/>
      <c r="K10" s="65"/>
      <c r="L10" s="65"/>
      <c r="M10" s="65"/>
      <c r="N10" s="65" t="s">
        <v>5</v>
      </c>
      <c r="O10" s="65"/>
      <c r="P10" s="65"/>
      <c r="Q10" s="65"/>
      <c r="R10" s="65"/>
      <c r="S10" s="65"/>
      <c r="T10" s="53" t="s">
        <v>9</v>
      </c>
      <c r="U10" s="3"/>
      <c r="W10" t="s">
        <v>17</v>
      </c>
      <c r="AC10" s="3"/>
      <c r="AD10" s="3"/>
      <c r="AE10" s="3"/>
    </row>
    <row r="11" spans="1:31" ht="26.25" customHeight="1" x14ac:dyDescent="0.25">
      <c r="A11" s="144" t="s">
        <v>0</v>
      </c>
      <c r="B11" s="145"/>
      <c r="C11" s="145"/>
      <c r="D11" s="145"/>
      <c r="E11" s="145"/>
      <c r="F11" s="146"/>
      <c r="G11" s="150">
        <v>1</v>
      </c>
      <c r="H11" s="160" t="s">
        <v>65</v>
      </c>
      <c r="I11" s="160"/>
      <c r="J11" s="160"/>
      <c r="K11" s="160"/>
      <c r="L11" s="160"/>
      <c r="M11" s="160"/>
      <c r="N11" s="152" t="s">
        <v>1</v>
      </c>
      <c r="O11" s="153"/>
      <c r="P11" s="153"/>
      <c r="Q11" s="153"/>
      <c r="R11" s="153"/>
      <c r="S11" s="154"/>
      <c r="T11" s="158"/>
      <c r="U11" s="3"/>
      <c r="W11" t="s">
        <v>18</v>
      </c>
      <c r="AC11" s="3"/>
      <c r="AD11" s="3"/>
      <c r="AE11" s="3"/>
    </row>
    <row r="12" spans="1:31" ht="21" customHeight="1" x14ac:dyDescent="0.25">
      <c r="A12" s="147"/>
      <c r="B12" s="148"/>
      <c r="C12" s="148"/>
      <c r="D12" s="148"/>
      <c r="E12" s="148"/>
      <c r="F12" s="149"/>
      <c r="G12" s="151"/>
      <c r="H12" s="161" t="s">
        <v>64</v>
      </c>
      <c r="I12" s="162"/>
      <c r="J12" s="162"/>
      <c r="K12" s="162"/>
      <c r="L12" s="162"/>
      <c r="M12" s="163"/>
      <c r="N12" s="155"/>
      <c r="O12" s="156"/>
      <c r="P12" s="156"/>
      <c r="Q12" s="156"/>
      <c r="R12" s="156"/>
      <c r="S12" s="157"/>
      <c r="T12" s="159"/>
      <c r="U12" s="3"/>
      <c r="AC12" s="3"/>
      <c r="AD12" s="3"/>
      <c r="AE12" s="3"/>
    </row>
    <row r="13" spans="1:31" ht="74.25" customHeight="1" x14ac:dyDescent="0.25">
      <c r="A13" s="66" t="s">
        <v>6</v>
      </c>
      <c r="B13" s="67"/>
      <c r="C13" s="67"/>
      <c r="D13" s="67"/>
      <c r="E13" s="67"/>
      <c r="F13" s="67"/>
      <c r="G13" s="23">
        <v>1</v>
      </c>
      <c r="H13" s="68" t="s">
        <v>63</v>
      </c>
      <c r="I13" s="68"/>
      <c r="J13" s="68"/>
      <c r="K13" s="68"/>
      <c r="L13" s="68"/>
      <c r="M13" s="68"/>
      <c r="N13" s="68" t="s">
        <v>7</v>
      </c>
      <c r="O13" s="68"/>
      <c r="P13" s="68"/>
      <c r="Q13" s="68"/>
      <c r="R13" s="68"/>
      <c r="S13" s="68"/>
      <c r="T13" s="29"/>
      <c r="U13" s="3"/>
      <c r="W13" t="s">
        <v>19</v>
      </c>
      <c r="AC13" s="3"/>
      <c r="AD13" s="3"/>
      <c r="AE13" s="3"/>
    </row>
    <row r="14" spans="1:31" ht="35.25" customHeight="1" x14ac:dyDescent="0.25">
      <c r="A14" s="61" t="s">
        <v>60</v>
      </c>
      <c r="B14" s="62"/>
      <c r="C14" s="62"/>
      <c r="D14" s="62"/>
      <c r="E14" s="62"/>
      <c r="F14" s="62"/>
      <c r="G14" s="9">
        <v>1</v>
      </c>
      <c r="H14" s="60" t="s">
        <v>8</v>
      </c>
      <c r="I14" s="60"/>
      <c r="J14" s="60"/>
      <c r="K14" s="60"/>
      <c r="L14" s="60"/>
      <c r="M14" s="60"/>
      <c r="N14" s="60" t="s">
        <v>1</v>
      </c>
      <c r="O14" s="60"/>
      <c r="P14" s="60"/>
      <c r="Q14" s="60"/>
      <c r="R14" s="60"/>
      <c r="S14" s="60"/>
      <c r="T14" s="29"/>
      <c r="U14" s="3"/>
      <c r="W14" t="s">
        <v>22</v>
      </c>
      <c r="AC14" s="3"/>
      <c r="AD14" s="3"/>
      <c r="AE14" s="3"/>
    </row>
    <row r="15" spans="1:31" ht="44.25" customHeight="1" x14ac:dyDescent="0.25">
      <c r="A15" s="66" t="s">
        <v>10</v>
      </c>
      <c r="B15" s="67"/>
      <c r="C15" s="67"/>
      <c r="D15" s="67"/>
      <c r="E15" s="67"/>
      <c r="F15" s="67"/>
      <c r="G15" s="23">
        <v>30</v>
      </c>
      <c r="H15" s="68" t="s">
        <v>45</v>
      </c>
      <c r="I15" s="68"/>
      <c r="J15" s="68"/>
      <c r="K15" s="68"/>
      <c r="L15" s="68"/>
      <c r="M15" s="68"/>
      <c r="N15" s="68" t="s">
        <v>20</v>
      </c>
      <c r="O15" s="68"/>
      <c r="P15" s="68"/>
      <c r="Q15" s="68"/>
      <c r="R15" s="68"/>
      <c r="S15" s="68"/>
      <c r="T15" s="10" t="str">
        <f>IF(AND(N19&gt;=10,N20&gt;=10,N25&gt;=30),"X","")</f>
        <v/>
      </c>
      <c r="U15" s="3"/>
      <c r="AC15" s="3"/>
      <c r="AD15" s="3"/>
      <c r="AE15" s="3"/>
    </row>
    <row r="16" spans="1:31" ht="34.5" customHeight="1" x14ac:dyDescent="0.25">
      <c r="A16" s="8"/>
      <c r="B16" s="11" t="s">
        <v>11</v>
      </c>
      <c r="C16" s="73" t="s">
        <v>14</v>
      </c>
      <c r="D16" s="74"/>
      <c r="E16" s="75"/>
      <c r="F16" s="12" t="s">
        <v>13</v>
      </c>
      <c r="G16" s="76" t="s">
        <v>46</v>
      </c>
      <c r="H16" s="77"/>
      <c r="I16" s="78"/>
      <c r="J16" s="3"/>
      <c r="K16" s="3"/>
      <c r="L16" s="3"/>
      <c r="M16" s="8"/>
      <c r="N16" s="3"/>
      <c r="O16" s="3"/>
      <c r="P16" s="3"/>
      <c r="Q16" s="3"/>
      <c r="R16" s="13"/>
      <c r="S16" s="8"/>
      <c r="T16" s="8"/>
      <c r="U16" s="3"/>
      <c r="AC16" s="3"/>
      <c r="AD16" s="3"/>
      <c r="AE16" s="3"/>
    </row>
    <row r="17" spans="1:31" ht="15.75" x14ac:dyDescent="0.25">
      <c r="A17" s="8"/>
      <c r="B17" s="17">
        <v>1</v>
      </c>
      <c r="C17" s="93"/>
      <c r="D17" s="94"/>
      <c r="E17" s="94"/>
      <c r="F17" s="30"/>
      <c r="G17" s="91"/>
      <c r="H17" s="91"/>
      <c r="I17" s="92"/>
      <c r="J17" s="3"/>
      <c r="K17" s="123" t="s">
        <v>21</v>
      </c>
      <c r="L17" s="124"/>
      <c r="M17" s="124"/>
      <c r="N17" s="125"/>
      <c r="O17" s="3"/>
      <c r="P17" s="3"/>
      <c r="Q17" s="3"/>
      <c r="R17" s="13"/>
      <c r="S17" s="8"/>
      <c r="T17" s="8"/>
      <c r="U17" s="3"/>
      <c r="AC17" s="3"/>
      <c r="AD17" s="3"/>
      <c r="AE17" s="3"/>
    </row>
    <row r="18" spans="1:31" ht="15.75" x14ac:dyDescent="0.25">
      <c r="A18" s="8"/>
      <c r="B18" s="18">
        <v>2</v>
      </c>
      <c r="C18" s="71"/>
      <c r="D18" s="72"/>
      <c r="E18" s="72"/>
      <c r="F18" s="31"/>
      <c r="G18" s="69"/>
      <c r="H18" s="69"/>
      <c r="I18" s="70"/>
      <c r="J18" s="3"/>
      <c r="K18" s="126"/>
      <c r="L18" s="127"/>
      <c r="M18" s="127"/>
      <c r="N18" s="128"/>
      <c r="O18" s="3"/>
      <c r="P18" s="3"/>
      <c r="Q18" s="3"/>
      <c r="R18" s="13"/>
      <c r="S18" s="8"/>
      <c r="T18" s="8"/>
      <c r="U18" s="3"/>
      <c r="AC18" s="3"/>
      <c r="AD18" s="3"/>
      <c r="AE18" s="3"/>
    </row>
    <row r="19" spans="1:31" ht="15.75" x14ac:dyDescent="0.25">
      <c r="A19" s="8"/>
      <c r="B19" s="19">
        <v>3</v>
      </c>
      <c r="C19" s="71"/>
      <c r="D19" s="72"/>
      <c r="E19" s="72"/>
      <c r="F19" s="31"/>
      <c r="G19" s="69"/>
      <c r="H19" s="69"/>
      <c r="I19" s="70"/>
      <c r="J19" s="3"/>
      <c r="K19" s="85" t="s">
        <v>15</v>
      </c>
      <c r="L19" s="86"/>
      <c r="M19" s="86"/>
      <c r="N19" s="14">
        <f t="shared" ref="N19:N24" si="0">COUNTIF(C$17:E$46,K19)</f>
        <v>0</v>
      </c>
      <c r="O19" s="3"/>
      <c r="P19" s="3"/>
      <c r="Q19" s="3"/>
      <c r="R19" s="13"/>
      <c r="S19" s="8"/>
      <c r="T19" s="8"/>
      <c r="U19" s="3"/>
      <c r="AC19" s="3"/>
      <c r="AD19" s="3"/>
      <c r="AE19" s="3"/>
    </row>
    <row r="20" spans="1:31" ht="15.75" x14ac:dyDescent="0.25">
      <c r="A20" s="8"/>
      <c r="B20" s="18">
        <v>4</v>
      </c>
      <c r="C20" s="71"/>
      <c r="D20" s="72"/>
      <c r="E20" s="72"/>
      <c r="F20" s="31"/>
      <c r="G20" s="69"/>
      <c r="H20" s="69"/>
      <c r="I20" s="70"/>
      <c r="J20" s="3"/>
      <c r="K20" s="79" t="s">
        <v>16</v>
      </c>
      <c r="L20" s="80"/>
      <c r="M20" s="80"/>
      <c r="N20" s="15">
        <f t="shared" si="0"/>
        <v>0</v>
      </c>
      <c r="O20" s="3"/>
      <c r="P20" s="3"/>
      <c r="Q20" s="3"/>
      <c r="R20" s="13"/>
      <c r="S20" s="8"/>
      <c r="T20" s="8"/>
      <c r="U20" s="3"/>
      <c r="AC20" s="3"/>
      <c r="AD20" s="3"/>
      <c r="AE20" s="3"/>
    </row>
    <row r="21" spans="1:31" ht="15.75" x14ac:dyDescent="0.25">
      <c r="A21" s="8"/>
      <c r="B21" s="19">
        <v>5</v>
      </c>
      <c r="C21" s="71"/>
      <c r="D21" s="72"/>
      <c r="E21" s="72"/>
      <c r="F21" s="31"/>
      <c r="G21" s="69"/>
      <c r="H21" s="69"/>
      <c r="I21" s="70"/>
      <c r="J21" s="3"/>
      <c r="K21" s="79" t="s">
        <v>17</v>
      </c>
      <c r="L21" s="80"/>
      <c r="M21" s="80"/>
      <c r="N21" s="15">
        <f t="shared" si="0"/>
        <v>0</v>
      </c>
      <c r="O21" s="3"/>
      <c r="P21" s="3"/>
      <c r="Q21" s="3"/>
      <c r="R21" s="13"/>
      <c r="S21" s="8"/>
      <c r="T21" s="8"/>
      <c r="U21" s="3"/>
      <c r="AC21" s="3"/>
      <c r="AD21" s="3"/>
      <c r="AE21" s="3"/>
    </row>
    <row r="22" spans="1:31" ht="15.75" x14ac:dyDescent="0.25">
      <c r="A22" s="8"/>
      <c r="B22" s="18">
        <v>6</v>
      </c>
      <c r="C22" s="71"/>
      <c r="D22" s="72"/>
      <c r="E22" s="72"/>
      <c r="F22" s="31"/>
      <c r="G22" s="69"/>
      <c r="H22" s="69"/>
      <c r="I22" s="70"/>
      <c r="J22" s="3"/>
      <c r="K22" s="79" t="s">
        <v>18</v>
      </c>
      <c r="L22" s="80"/>
      <c r="M22" s="80"/>
      <c r="N22" s="15">
        <f t="shared" si="0"/>
        <v>0</v>
      </c>
      <c r="O22" s="3"/>
      <c r="P22" s="3"/>
      <c r="Q22" s="3"/>
      <c r="R22" s="8"/>
      <c r="S22" s="8"/>
      <c r="T22" s="8"/>
      <c r="U22" s="3"/>
      <c r="AC22" s="3"/>
      <c r="AD22" s="3"/>
      <c r="AE22" s="3"/>
    </row>
    <row r="23" spans="1:31" ht="15.75" x14ac:dyDescent="0.25">
      <c r="A23" s="8"/>
      <c r="B23" s="19">
        <v>7</v>
      </c>
      <c r="C23" s="71"/>
      <c r="D23" s="72"/>
      <c r="E23" s="72"/>
      <c r="F23" s="31"/>
      <c r="G23" s="69"/>
      <c r="H23" s="69"/>
      <c r="I23" s="70"/>
      <c r="J23" s="3"/>
      <c r="K23" s="79" t="s">
        <v>19</v>
      </c>
      <c r="L23" s="80"/>
      <c r="M23" s="80"/>
      <c r="N23" s="15">
        <f t="shared" si="0"/>
        <v>0</v>
      </c>
      <c r="O23" s="3"/>
      <c r="P23" s="3"/>
      <c r="Q23" s="3"/>
      <c r="R23" s="8"/>
      <c r="S23" s="8"/>
      <c r="T23" s="8"/>
      <c r="U23" s="3"/>
      <c r="AC23" s="3"/>
      <c r="AD23" s="3"/>
      <c r="AE23" s="3"/>
    </row>
    <row r="24" spans="1:31" ht="15.75" x14ac:dyDescent="0.25">
      <c r="A24" s="8"/>
      <c r="B24" s="18">
        <v>8</v>
      </c>
      <c r="C24" s="71"/>
      <c r="D24" s="72"/>
      <c r="E24" s="72"/>
      <c r="F24" s="31"/>
      <c r="G24" s="69"/>
      <c r="H24" s="69"/>
      <c r="I24" s="70"/>
      <c r="J24" s="3"/>
      <c r="K24" s="79" t="s">
        <v>22</v>
      </c>
      <c r="L24" s="80"/>
      <c r="M24" s="80"/>
      <c r="N24" s="15">
        <f t="shared" si="0"/>
        <v>0</v>
      </c>
      <c r="O24" s="3"/>
      <c r="P24" s="3"/>
      <c r="Q24" s="3"/>
      <c r="R24" s="8"/>
      <c r="S24" s="8"/>
      <c r="T24" s="8"/>
      <c r="U24" s="3"/>
      <c r="AC24" s="3"/>
      <c r="AD24" s="3"/>
      <c r="AE24" s="3"/>
    </row>
    <row r="25" spans="1:31" ht="15.75" customHeight="1" x14ac:dyDescent="0.25">
      <c r="A25" s="8"/>
      <c r="B25" s="19">
        <v>9</v>
      </c>
      <c r="C25" s="71"/>
      <c r="D25" s="72"/>
      <c r="E25" s="72"/>
      <c r="F25" s="31"/>
      <c r="G25" s="69"/>
      <c r="H25" s="69"/>
      <c r="I25" s="70"/>
      <c r="J25" s="3"/>
      <c r="K25" s="81" t="s">
        <v>23</v>
      </c>
      <c r="L25" s="82"/>
      <c r="M25" s="82"/>
      <c r="N25" s="16">
        <f>SUM(N19:N24)</f>
        <v>0</v>
      </c>
      <c r="O25" s="3"/>
      <c r="P25" s="3"/>
      <c r="Q25" s="3"/>
      <c r="R25" s="8"/>
      <c r="S25" s="8"/>
      <c r="T25" s="8"/>
      <c r="U25" s="3"/>
      <c r="AC25" s="3"/>
      <c r="AD25" s="3"/>
      <c r="AE25" s="3"/>
    </row>
    <row r="26" spans="1:31" ht="15.75" x14ac:dyDescent="0.25">
      <c r="A26" s="8"/>
      <c r="B26" s="18">
        <v>10</v>
      </c>
      <c r="C26" s="71"/>
      <c r="D26" s="72"/>
      <c r="E26" s="72"/>
      <c r="F26" s="31"/>
      <c r="G26" s="69"/>
      <c r="H26" s="69"/>
      <c r="I26" s="70"/>
      <c r="J26" s="3"/>
      <c r="K26" s="3"/>
      <c r="L26" s="3"/>
      <c r="M26" s="8"/>
      <c r="N26" s="3"/>
      <c r="O26" s="3"/>
      <c r="P26" s="3"/>
      <c r="Q26" s="3"/>
      <c r="R26" s="8"/>
      <c r="S26" s="8"/>
      <c r="T26" s="8"/>
      <c r="U26" s="3"/>
      <c r="AC26" s="3"/>
      <c r="AD26" s="3"/>
      <c r="AE26" s="3"/>
    </row>
    <row r="27" spans="1:31" ht="15.75" x14ac:dyDescent="0.25">
      <c r="A27" s="8"/>
      <c r="B27" s="19">
        <v>11</v>
      </c>
      <c r="C27" s="71"/>
      <c r="D27" s="72"/>
      <c r="E27" s="72"/>
      <c r="F27" s="31"/>
      <c r="G27" s="69"/>
      <c r="H27" s="69"/>
      <c r="I27" s="70"/>
      <c r="J27" s="3"/>
      <c r="K27" s="3"/>
      <c r="L27" s="3"/>
      <c r="M27" s="8"/>
      <c r="N27" s="3"/>
      <c r="O27" s="3"/>
      <c r="P27" s="3"/>
      <c r="Q27" s="3"/>
      <c r="R27" s="8"/>
      <c r="S27" s="8"/>
      <c r="T27" s="8"/>
      <c r="U27" s="3"/>
      <c r="AC27" s="3"/>
      <c r="AD27" s="3"/>
      <c r="AE27" s="3"/>
    </row>
    <row r="28" spans="1:31" ht="15.75" x14ac:dyDescent="0.25">
      <c r="A28" s="8"/>
      <c r="B28" s="18">
        <v>12</v>
      </c>
      <c r="C28" s="71"/>
      <c r="D28" s="72"/>
      <c r="E28" s="72"/>
      <c r="F28" s="31"/>
      <c r="G28" s="69"/>
      <c r="H28" s="69"/>
      <c r="I28" s="70"/>
      <c r="J28" s="3"/>
      <c r="K28" s="3"/>
      <c r="L28" s="3"/>
      <c r="M28" s="8"/>
      <c r="N28" s="3"/>
      <c r="O28" s="3"/>
      <c r="P28" s="3"/>
      <c r="Q28" s="3"/>
      <c r="R28" s="8"/>
      <c r="S28" s="8"/>
      <c r="T28" s="8"/>
      <c r="U28" s="3"/>
      <c r="AC28" s="3"/>
      <c r="AD28" s="3"/>
      <c r="AE28" s="3"/>
    </row>
    <row r="29" spans="1:31" ht="15.75" x14ac:dyDescent="0.25">
      <c r="A29" s="8"/>
      <c r="B29" s="19">
        <v>13</v>
      </c>
      <c r="C29" s="71"/>
      <c r="D29" s="72"/>
      <c r="E29" s="72"/>
      <c r="F29" s="31"/>
      <c r="G29" s="69"/>
      <c r="H29" s="69"/>
      <c r="I29" s="70"/>
      <c r="J29" s="3"/>
      <c r="K29" s="3"/>
      <c r="L29" s="3"/>
      <c r="M29" s="8"/>
      <c r="N29" s="3"/>
      <c r="O29" s="3"/>
      <c r="P29" s="3"/>
      <c r="Q29" s="3"/>
      <c r="R29" s="8"/>
      <c r="S29" s="8"/>
      <c r="T29" s="8"/>
      <c r="U29" s="3"/>
      <c r="AC29" s="3"/>
      <c r="AD29" s="3"/>
      <c r="AE29" s="3"/>
    </row>
    <row r="30" spans="1:31" ht="15.75" x14ac:dyDescent="0.25">
      <c r="A30" s="8"/>
      <c r="B30" s="18">
        <v>14</v>
      </c>
      <c r="C30" s="71"/>
      <c r="D30" s="72"/>
      <c r="E30" s="72"/>
      <c r="F30" s="31"/>
      <c r="G30" s="69"/>
      <c r="H30" s="69"/>
      <c r="I30" s="70"/>
      <c r="J30" s="3"/>
      <c r="K30" s="3"/>
      <c r="L30" s="3"/>
      <c r="M30" s="8"/>
      <c r="N30" s="3"/>
      <c r="O30" s="3"/>
      <c r="P30" s="3"/>
      <c r="Q30" s="3"/>
      <c r="R30" s="8"/>
      <c r="S30" s="8"/>
      <c r="T30" s="8"/>
      <c r="U30" s="3"/>
      <c r="AC30" s="3"/>
      <c r="AD30" s="3"/>
      <c r="AE30" s="3"/>
    </row>
    <row r="31" spans="1:31" ht="15.75" x14ac:dyDescent="0.25">
      <c r="A31" s="8"/>
      <c r="B31" s="19">
        <v>15</v>
      </c>
      <c r="C31" s="71"/>
      <c r="D31" s="72"/>
      <c r="E31" s="72"/>
      <c r="F31" s="31"/>
      <c r="G31" s="69"/>
      <c r="H31" s="69"/>
      <c r="I31" s="70"/>
      <c r="J31" s="3"/>
      <c r="K31" s="3"/>
      <c r="L31" s="3"/>
      <c r="M31" s="8"/>
      <c r="N31" s="3"/>
      <c r="O31" s="3"/>
      <c r="P31" s="3"/>
      <c r="Q31" s="3"/>
      <c r="R31" s="8"/>
      <c r="S31" s="8"/>
      <c r="T31" s="8"/>
      <c r="U31" s="3"/>
      <c r="AC31" s="3"/>
      <c r="AD31" s="3"/>
      <c r="AE31" s="3"/>
    </row>
    <row r="32" spans="1:31" ht="15.75" x14ac:dyDescent="0.25">
      <c r="A32" s="8"/>
      <c r="B32" s="18">
        <v>16</v>
      </c>
      <c r="C32" s="71"/>
      <c r="D32" s="72"/>
      <c r="E32" s="72"/>
      <c r="F32" s="31"/>
      <c r="G32" s="69"/>
      <c r="H32" s="69"/>
      <c r="I32" s="70"/>
      <c r="J32" s="3"/>
      <c r="K32" s="3"/>
      <c r="L32" s="3"/>
      <c r="M32" s="8"/>
      <c r="N32" s="3"/>
      <c r="O32" s="3"/>
      <c r="P32" s="3"/>
      <c r="Q32" s="3"/>
      <c r="R32" s="8"/>
      <c r="S32" s="8"/>
      <c r="T32" s="8"/>
      <c r="U32" s="3"/>
      <c r="AC32" s="3"/>
      <c r="AD32" s="3"/>
      <c r="AE32" s="3"/>
    </row>
    <row r="33" spans="1:31" ht="15.75" x14ac:dyDescent="0.25">
      <c r="A33" s="8"/>
      <c r="B33" s="19">
        <v>17</v>
      </c>
      <c r="C33" s="71"/>
      <c r="D33" s="72"/>
      <c r="E33" s="72"/>
      <c r="F33" s="31"/>
      <c r="G33" s="69"/>
      <c r="H33" s="69"/>
      <c r="I33" s="70"/>
      <c r="J33" s="3"/>
      <c r="K33" s="3"/>
      <c r="L33" s="3"/>
      <c r="M33" s="8"/>
      <c r="N33" s="8"/>
      <c r="O33" s="8"/>
      <c r="P33" s="8"/>
      <c r="Q33" s="8"/>
      <c r="R33" s="8"/>
      <c r="S33" s="8"/>
      <c r="T33" s="8"/>
      <c r="U33" s="3"/>
      <c r="AC33" s="3"/>
      <c r="AD33" s="3"/>
      <c r="AE33" s="3"/>
    </row>
    <row r="34" spans="1:31" ht="15.75" x14ac:dyDescent="0.25">
      <c r="A34" s="8"/>
      <c r="B34" s="18">
        <v>18</v>
      </c>
      <c r="C34" s="71"/>
      <c r="D34" s="72"/>
      <c r="E34" s="72"/>
      <c r="F34" s="31"/>
      <c r="G34" s="69"/>
      <c r="H34" s="69"/>
      <c r="I34" s="70"/>
      <c r="J34" s="3"/>
      <c r="K34" s="3"/>
      <c r="L34" s="3"/>
      <c r="M34" s="8"/>
      <c r="N34" s="8"/>
      <c r="O34" s="8"/>
      <c r="P34" s="8"/>
      <c r="Q34" s="8"/>
      <c r="R34" s="8"/>
      <c r="S34" s="8"/>
      <c r="T34" s="8"/>
      <c r="U34" s="3"/>
      <c r="AC34" s="3"/>
      <c r="AD34" s="3"/>
      <c r="AE34" s="3"/>
    </row>
    <row r="35" spans="1:31" ht="15.75" x14ac:dyDescent="0.25">
      <c r="A35" s="8"/>
      <c r="B35" s="19">
        <v>19</v>
      </c>
      <c r="C35" s="71"/>
      <c r="D35" s="72"/>
      <c r="E35" s="72"/>
      <c r="F35" s="31"/>
      <c r="G35" s="69"/>
      <c r="H35" s="69"/>
      <c r="I35" s="70"/>
      <c r="J35" s="3"/>
      <c r="K35" s="3"/>
      <c r="L35" s="3"/>
      <c r="M35" s="8"/>
      <c r="N35" s="8"/>
      <c r="O35" s="8"/>
      <c r="P35" s="8"/>
      <c r="Q35" s="8"/>
      <c r="R35" s="8"/>
      <c r="S35" s="8"/>
      <c r="T35" s="8"/>
      <c r="U35" s="3"/>
      <c r="AC35" s="3"/>
      <c r="AD35" s="3"/>
      <c r="AE35" s="3"/>
    </row>
    <row r="36" spans="1:31" ht="15.75" x14ac:dyDescent="0.25">
      <c r="A36" s="8"/>
      <c r="B36" s="18">
        <v>20</v>
      </c>
      <c r="C36" s="71"/>
      <c r="D36" s="72"/>
      <c r="E36" s="72"/>
      <c r="F36" s="31"/>
      <c r="G36" s="69"/>
      <c r="H36" s="69"/>
      <c r="I36" s="70"/>
      <c r="J36" s="3"/>
      <c r="K36" s="3"/>
      <c r="L36" s="3"/>
      <c r="M36" s="8"/>
      <c r="N36" s="8"/>
      <c r="O36" s="8"/>
      <c r="P36" s="8"/>
      <c r="Q36" s="8"/>
      <c r="R36" s="8"/>
      <c r="S36" s="8"/>
      <c r="T36" s="8"/>
      <c r="U36" s="3"/>
      <c r="AC36" s="3"/>
      <c r="AD36" s="3"/>
      <c r="AE36" s="3"/>
    </row>
    <row r="37" spans="1:31" ht="15.75" x14ac:dyDescent="0.25">
      <c r="A37" s="8"/>
      <c r="B37" s="19">
        <v>21</v>
      </c>
      <c r="C37" s="71"/>
      <c r="D37" s="72"/>
      <c r="E37" s="72"/>
      <c r="F37" s="31"/>
      <c r="G37" s="69"/>
      <c r="H37" s="69"/>
      <c r="I37" s="70"/>
      <c r="J37" s="3"/>
      <c r="K37" s="3"/>
      <c r="L37" s="3"/>
      <c r="M37" s="8"/>
      <c r="N37" s="8"/>
      <c r="O37" s="8"/>
      <c r="P37" s="8"/>
      <c r="Q37" s="8"/>
      <c r="R37" s="8"/>
      <c r="S37" s="8"/>
      <c r="T37" s="8"/>
      <c r="U37" s="3"/>
      <c r="AC37" s="3"/>
      <c r="AD37" s="3"/>
      <c r="AE37" s="3"/>
    </row>
    <row r="38" spans="1:31" ht="15.75" x14ac:dyDescent="0.25">
      <c r="A38" s="8"/>
      <c r="B38" s="18">
        <v>22</v>
      </c>
      <c r="C38" s="71"/>
      <c r="D38" s="72"/>
      <c r="E38" s="72"/>
      <c r="F38" s="31"/>
      <c r="G38" s="69"/>
      <c r="H38" s="69"/>
      <c r="I38" s="70"/>
      <c r="J38" s="3"/>
      <c r="K38" s="3"/>
      <c r="L38" s="3"/>
      <c r="M38" s="8"/>
      <c r="N38" s="8"/>
      <c r="O38" s="8"/>
      <c r="P38" s="8"/>
      <c r="Q38" s="8"/>
      <c r="R38" s="8"/>
      <c r="S38" s="8"/>
      <c r="T38" s="8"/>
      <c r="U38" s="3"/>
      <c r="AC38" s="3"/>
      <c r="AD38" s="3"/>
      <c r="AE38" s="3"/>
    </row>
    <row r="39" spans="1:31" ht="15.75" x14ac:dyDescent="0.25">
      <c r="A39" s="8"/>
      <c r="B39" s="19">
        <v>23</v>
      </c>
      <c r="C39" s="71"/>
      <c r="D39" s="72"/>
      <c r="E39" s="72"/>
      <c r="F39" s="31"/>
      <c r="G39" s="69"/>
      <c r="H39" s="69"/>
      <c r="I39" s="70"/>
      <c r="J39" s="3"/>
      <c r="K39" s="3"/>
      <c r="L39" s="3"/>
      <c r="M39" s="8"/>
      <c r="N39" s="8"/>
      <c r="O39" s="8"/>
      <c r="P39" s="8"/>
      <c r="Q39" s="8"/>
      <c r="R39" s="8"/>
      <c r="S39" s="8"/>
      <c r="T39" s="8"/>
      <c r="U39" s="3"/>
      <c r="AC39" s="3"/>
      <c r="AD39" s="3"/>
      <c r="AE39" s="3"/>
    </row>
    <row r="40" spans="1:31" ht="15.75" x14ac:dyDescent="0.25">
      <c r="A40" s="8"/>
      <c r="B40" s="18">
        <v>24</v>
      </c>
      <c r="C40" s="71"/>
      <c r="D40" s="72"/>
      <c r="E40" s="72"/>
      <c r="F40" s="31"/>
      <c r="G40" s="69"/>
      <c r="H40" s="69"/>
      <c r="I40" s="70"/>
      <c r="J40" s="3"/>
      <c r="K40" s="3"/>
      <c r="L40" s="3"/>
      <c r="M40" s="8"/>
      <c r="N40" s="8"/>
      <c r="O40" s="8"/>
      <c r="P40" s="8"/>
      <c r="Q40" s="8"/>
      <c r="R40" s="8"/>
      <c r="S40" s="8"/>
      <c r="T40" s="8"/>
      <c r="U40" s="3"/>
      <c r="AC40" s="3"/>
      <c r="AD40" s="3"/>
      <c r="AE40" s="3"/>
    </row>
    <row r="41" spans="1:31" ht="15.75" x14ac:dyDescent="0.25">
      <c r="A41" s="8"/>
      <c r="B41" s="19">
        <v>25</v>
      </c>
      <c r="C41" s="71"/>
      <c r="D41" s="72"/>
      <c r="E41" s="72"/>
      <c r="F41" s="31"/>
      <c r="G41" s="69"/>
      <c r="H41" s="69"/>
      <c r="I41" s="70"/>
      <c r="J41" s="3"/>
      <c r="K41" s="3"/>
      <c r="L41" s="3"/>
      <c r="M41" s="8"/>
      <c r="N41" s="8"/>
      <c r="O41" s="8"/>
      <c r="P41" s="8"/>
      <c r="Q41" s="8"/>
      <c r="R41" s="8"/>
      <c r="S41" s="8"/>
      <c r="T41" s="8"/>
      <c r="U41" s="3"/>
      <c r="AC41" s="3"/>
      <c r="AD41" s="3"/>
      <c r="AE41" s="3"/>
    </row>
    <row r="42" spans="1:31" ht="15.75" x14ac:dyDescent="0.25">
      <c r="A42" s="8"/>
      <c r="B42" s="18">
        <v>26</v>
      </c>
      <c r="C42" s="71"/>
      <c r="D42" s="72"/>
      <c r="E42" s="72"/>
      <c r="F42" s="31"/>
      <c r="G42" s="69"/>
      <c r="H42" s="69"/>
      <c r="I42" s="70"/>
      <c r="J42" s="3"/>
      <c r="K42" s="3"/>
      <c r="L42" s="3"/>
      <c r="M42" s="8"/>
      <c r="N42" s="8"/>
      <c r="O42" s="8"/>
      <c r="P42" s="8"/>
      <c r="Q42" s="8"/>
      <c r="R42" s="8"/>
      <c r="S42" s="8"/>
      <c r="T42" s="8"/>
      <c r="U42" s="3"/>
      <c r="AC42" s="3"/>
      <c r="AD42" s="3"/>
      <c r="AE42" s="3"/>
    </row>
    <row r="43" spans="1:31" ht="15.75" x14ac:dyDescent="0.25">
      <c r="A43" s="8"/>
      <c r="B43" s="19">
        <v>27</v>
      </c>
      <c r="C43" s="71"/>
      <c r="D43" s="72"/>
      <c r="E43" s="72"/>
      <c r="F43" s="31"/>
      <c r="G43" s="69"/>
      <c r="H43" s="69"/>
      <c r="I43" s="70"/>
      <c r="J43" s="3"/>
      <c r="K43" s="3"/>
      <c r="L43" s="3"/>
      <c r="M43" s="8"/>
      <c r="N43" s="8"/>
      <c r="O43" s="8"/>
      <c r="P43" s="8"/>
      <c r="Q43" s="8"/>
      <c r="R43" s="8"/>
      <c r="S43" s="8"/>
      <c r="T43" s="8"/>
      <c r="U43" s="3"/>
      <c r="AC43" s="3"/>
      <c r="AD43" s="3"/>
      <c r="AE43" s="3"/>
    </row>
    <row r="44" spans="1:31" ht="15.75" x14ac:dyDescent="0.25">
      <c r="A44" s="8"/>
      <c r="B44" s="18">
        <v>28</v>
      </c>
      <c r="C44" s="71"/>
      <c r="D44" s="72"/>
      <c r="E44" s="72"/>
      <c r="F44" s="31"/>
      <c r="G44" s="69"/>
      <c r="H44" s="69"/>
      <c r="I44" s="70"/>
      <c r="J44" s="3"/>
      <c r="K44" s="3"/>
      <c r="L44" s="3"/>
      <c r="M44" s="8"/>
      <c r="N44" s="8"/>
      <c r="O44" s="8"/>
      <c r="P44" s="8"/>
      <c r="Q44" s="8"/>
      <c r="R44" s="8"/>
      <c r="S44" s="8"/>
      <c r="T44" s="8"/>
      <c r="U44" s="3"/>
      <c r="AC44" s="3"/>
      <c r="AD44" s="3"/>
      <c r="AE44" s="3"/>
    </row>
    <row r="45" spans="1:31" ht="15.75" x14ac:dyDescent="0.25">
      <c r="A45" s="8"/>
      <c r="B45" s="19">
        <v>29</v>
      </c>
      <c r="C45" s="71"/>
      <c r="D45" s="72"/>
      <c r="E45" s="72"/>
      <c r="F45" s="31"/>
      <c r="G45" s="69"/>
      <c r="H45" s="69"/>
      <c r="I45" s="70"/>
      <c r="J45" s="3"/>
      <c r="K45" s="3"/>
      <c r="L45" s="3"/>
      <c r="M45" s="8"/>
      <c r="N45" s="8"/>
      <c r="O45" s="8"/>
      <c r="P45" s="8"/>
      <c r="Q45" s="8"/>
      <c r="R45" s="8"/>
      <c r="S45" s="8"/>
      <c r="T45" s="8"/>
      <c r="U45" s="3"/>
      <c r="AC45" s="3"/>
      <c r="AD45" s="3"/>
      <c r="AE45" s="3"/>
    </row>
    <row r="46" spans="1:31" ht="15.75" x14ac:dyDescent="0.25">
      <c r="A46" s="8"/>
      <c r="B46" s="21">
        <v>30</v>
      </c>
      <c r="C46" s="89"/>
      <c r="D46" s="90"/>
      <c r="E46" s="90"/>
      <c r="F46" s="32"/>
      <c r="G46" s="87"/>
      <c r="H46" s="87"/>
      <c r="I46" s="88"/>
      <c r="J46" s="3"/>
      <c r="K46" s="3"/>
      <c r="L46" s="3"/>
      <c r="M46" s="8"/>
      <c r="N46" s="8"/>
      <c r="O46" s="8"/>
      <c r="P46" s="8"/>
      <c r="Q46" s="8"/>
      <c r="R46" s="8"/>
      <c r="S46" s="8"/>
      <c r="T46" s="8"/>
      <c r="U46" s="3"/>
      <c r="AC46" s="3"/>
      <c r="AD46" s="3"/>
      <c r="AE46" s="3"/>
    </row>
    <row r="47" spans="1:31" ht="10.5" customHeight="1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3"/>
      <c r="AC47" s="3"/>
      <c r="AD47" s="3"/>
      <c r="AE47" s="3"/>
    </row>
    <row r="48" spans="1:31" ht="35.25" customHeight="1" x14ac:dyDescent="0.25">
      <c r="A48" s="61" t="s">
        <v>61</v>
      </c>
      <c r="B48" s="62"/>
      <c r="C48" s="62"/>
      <c r="D48" s="62"/>
      <c r="E48" s="62"/>
      <c r="F48" s="62"/>
      <c r="G48" s="9">
        <v>1</v>
      </c>
      <c r="H48" s="60" t="s">
        <v>24</v>
      </c>
      <c r="I48" s="60"/>
      <c r="J48" s="60"/>
      <c r="K48" s="60"/>
      <c r="L48" s="60"/>
      <c r="M48" s="60"/>
      <c r="N48" s="60" t="s">
        <v>1</v>
      </c>
      <c r="O48" s="60"/>
      <c r="P48" s="60"/>
      <c r="Q48" s="60"/>
      <c r="R48" s="60"/>
      <c r="S48" s="60"/>
      <c r="T48" s="29"/>
      <c r="U48" s="3"/>
      <c r="W48" t="s">
        <v>22</v>
      </c>
      <c r="AC48" s="3"/>
      <c r="AD48" s="3"/>
      <c r="AE48" s="3"/>
    </row>
    <row r="49" spans="1:42" ht="113.25" customHeight="1" x14ac:dyDescent="0.25">
      <c r="A49" s="66" t="s">
        <v>25</v>
      </c>
      <c r="B49" s="67"/>
      <c r="C49" s="67"/>
      <c r="D49" s="67"/>
      <c r="E49" s="67"/>
      <c r="F49" s="67"/>
      <c r="G49" s="23">
        <v>10</v>
      </c>
      <c r="H49" s="68" t="s">
        <v>57</v>
      </c>
      <c r="I49" s="68"/>
      <c r="J49" s="68"/>
      <c r="K49" s="68"/>
      <c r="L49" s="68"/>
      <c r="M49" s="68"/>
      <c r="N49" s="68" t="s">
        <v>58</v>
      </c>
      <c r="O49" s="68"/>
      <c r="P49" s="68"/>
      <c r="Q49" s="68"/>
      <c r="R49" s="68"/>
      <c r="S49" s="68"/>
      <c r="T49" s="10" t="str">
        <f>IF(AND(T60&gt;=10,AA61&gt;=2,AI61&gt;=10),"X","")</f>
        <v/>
      </c>
      <c r="U49" s="3"/>
      <c r="AC49" s="3"/>
      <c r="AD49" s="3"/>
      <c r="AE49" s="3"/>
    </row>
    <row r="50" spans="1:42" ht="73.5" customHeight="1" x14ac:dyDescent="0.25">
      <c r="A50" s="8"/>
      <c r="B50" s="38" t="s">
        <v>11</v>
      </c>
      <c r="C50" s="39" t="s">
        <v>50</v>
      </c>
      <c r="D50" s="36" t="s">
        <v>43</v>
      </c>
      <c r="E50" s="36" t="s">
        <v>51</v>
      </c>
      <c r="F50" s="39" t="s">
        <v>26</v>
      </c>
      <c r="G50" s="36" t="s">
        <v>47</v>
      </c>
      <c r="H50" s="95" t="s">
        <v>48</v>
      </c>
      <c r="I50" s="96"/>
      <c r="J50" s="95" t="s">
        <v>49</v>
      </c>
      <c r="K50" s="96"/>
      <c r="L50" s="113" t="s">
        <v>14</v>
      </c>
      <c r="M50" s="114"/>
      <c r="N50" s="40" t="s">
        <v>13</v>
      </c>
      <c r="O50" s="100" t="s">
        <v>46</v>
      </c>
      <c r="P50" s="101"/>
      <c r="Q50" s="102"/>
      <c r="R50" s="33"/>
      <c r="S50" s="34"/>
      <c r="T50" s="34"/>
      <c r="U50" s="3"/>
      <c r="X50" s="5"/>
      <c r="AF50" s="3"/>
      <c r="AG50" s="3"/>
      <c r="AH50" s="3"/>
    </row>
    <row r="51" spans="1:42" ht="15.75" customHeight="1" x14ac:dyDescent="0.25">
      <c r="A51" s="8"/>
      <c r="B51" s="46">
        <v>1</v>
      </c>
      <c r="C51" s="42"/>
      <c r="D51" s="42"/>
      <c r="E51" s="42"/>
      <c r="F51" s="43"/>
      <c r="G51" s="44"/>
      <c r="H51" s="97"/>
      <c r="I51" s="97"/>
      <c r="J51" s="97"/>
      <c r="K51" s="97"/>
      <c r="L51" s="112"/>
      <c r="M51" s="112"/>
      <c r="N51" s="43"/>
      <c r="O51" s="99"/>
      <c r="P51" s="99"/>
      <c r="Q51" s="99"/>
      <c r="R51" s="129" t="str">
        <f>IF(AND(T60=10,U60=1),"Atenção! Os relatórios registados são todos da mesma área","")</f>
        <v/>
      </c>
      <c r="S51" s="130"/>
      <c r="T51" s="130"/>
      <c r="U51" s="3"/>
      <c r="V51" t="str">
        <f>IF(L51="","",(IF(L51="penal",1,0)))</f>
        <v/>
      </c>
      <c r="W51">
        <f>IF(AND(F51="",G51="",H51="",J51=""),0,1)</f>
        <v>0</v>
      </c>
      <c r="X51" s="3"/>
      <c r="Y51">
        <f>IF(F51="",1,0)</f>
        <v>1</v>
      </c>
      <c r="Z51">
        <f>IF(AND(F51="X",G51="X"),1,0)</f>
        <v>0</v>
      </c>
      <c r="AA51" s="1">
        <f>COUNTIF(T55,"&gt;=1")</f>
        <v>0</v>
      </c>
      <c r="AB51">
        <f>IF(T51&gt;0,1,0)</f>
        <v>0</v>
      </c>
      <c r="AC51">
        <f>IF(AND(J51="penal",F51="X",G51="X"),1,0)</f>
        <v>0</v>
      </c>
      <c r="AD51">
        <f>IF(AND(J51="penal",AC51=0),1,0)</f>
        <v>0</v>
      </c>
      <c r="AE51">
        <v>1</v>
      </c>
      <c r="AF51" s="3"/>
      <c r="AG51" s="3">
        <f>IF(AND(C51="X",D51="X",E51="X",W51=0,V51=0,O51="X",N51="X"),1,0)</f>
        <v>0</v>
      </c>
      <c r="AH51">
        <f>IF(AND(F51="X",G51="X",H51="X",L51&gt;"",O51="X",J51="X",N51="X"),0,1)</f>
        <v>1</v>
      </c>
      <c r="AI51">
        <f>SUM(AG51:AH51)</f>
        <v>1</v>
      </c>
      <c r="AL51" s="28"/>
      <c r="AO51" s="28"/>
      <c r="AP51" s="27"/>
    </row>
    <row r="52" spans="1:42" ht="15.75" customHeight="1" x14ac:dyDescent="0.25">
      <c r="A52" s="8"/>
      <c r="B52" s="41">
        <v>2</v>
      </c>
      <c r="C52" s="42"/>
      <c r="D52" s="42"/>
      <c r="E52" s="42"/>
      <c r="F52" s="43"/>
      <c r="G52" s="44"/>
      <c r="H52" s="97"/>
      <c r="I52" s="97"/>
      <c r="J52" s="97"/>
      <c r="K52" s="97"/>
      <c r="L52" s="112"/>
      <c r="M52" s="112"/>
      <c r="N52" s="43"/>
      <c r="O52" s="99"/>
      <c r="P52" s="99"/>
      <c r="Q52" s="99"/>
      <c r="R52" s="129"/>
      <c r="S52" s="130"/>
      <c r="T52" s="130"/>
      <c r="U52" s="3"/>
      <c r="V52" t="str">
        <f t="shared" ref="V52:V60" si="1">IF(L52="","",(IF(L52="penal",1,0)))</f>
        <v/>
      </c>
      <c r="W52">
        <f t="shared" ref="W52:W60" si="2">IF(AND(F52="",G52="",H52="",J52=""),0,1)</f>
        <v>0</v>
      </c>
      <c r="X52" s="3"/>
      <c r="Y52">
        <f t="shared" ref="Y52:Y60" si="3">IF(F52="",1,0)</f>
        <v>1</v>
      </c>
      <c r="Z52">
        <f t="shared" ref="Z52:Z60" si="4">IF(AND(F52="X",G52="X"),1,0)</f>
        <v>0</v>
      </c>
      <c r="AA52" s="1">
        <f t="shared" ref="AA52:AA55" si="5">COUNTIF(T56,"&gt;=1")</f>
        <v>0</v>
      </c>
      <c r="AB52">
        <f t="shared" ref="AB52:AB60" si="6">IF(T52&gt;0,1,0)</f>
        <v>0</v>
      </c>
      <c r="AC52">
        <f t="shared" ref="AC52:AC60" si="7">IF(AND(J52="penal",F52="X",G52="X"),1,0)</f>
        <v>0</v>
      </c>
      <c r="AD52">
        <f t="shared" ref="AD52:AD60" si="8">IF(AND(J52="penal",AC52=0),1,0)</f>
        <v>0</v>
      </c>
      <c r="AE52">
        <v>2</v>
      </c>
      <c r="AF52" s="3"/>
      <c r="AG52" s="3">
        <f t="shared" ref="AG52:AG60" si="9">IF(AND(C52="X",D52="X",E52="X",W52=0,V52=0,O52="X",N52="X"),1,0)</f>
        <v>0</v>
      </c>
      <c r="AH52">
        <f t="shared" ref="AH52:AH60" si="10">IF(AND(F52="X",G52="X",H52="X",L52&gt;"",O52="X",J52="X",N52="X"),0,1)</f>
        <v>1</v>
      </c>
      <c r="AI52">
        <f t="shared" ref="AI52:AI60" si="11">SUM(AG52:AH52)</f>
        <v>1</v>
      </c>
      <c r="AL52" s="28"/>
      <c r="AO52" s="28"/>
      <c r="AP52" s="27"/>
    </row>
    <row r="53" spans="1:42" ht="15.75" x14ac:dyDescent="0.25">
      <c r="A53" s="8"/>
      <c r="B53" s="45">
        <v>3</v>
      </c>
      <c r="C53" s="42"/>
      <c r="D53" s="42"/>
      <c r="E53" s="42"/>
      <c r="F53" s="43"/>
      <c r="G53" s="44"/>
      <c r="H53" s="97"/>
      <c r="I53" s="97"/>
      <c r="J53" s="97"/>
      <c r="K53" s="97"/>
      <c r="L53" s="112"/>
      <c r="M53" s="112"/>
      <c r="N53" s="43"/>
      <c r="O53" s="99"/>
      <c r="P53" s="99"/>
      <c r="Q53" s="99"/>
      <c r="R53" s="131"/>
      <c r="S53" s="132"/>
      <c r="T53" s="132"/>
      <c r="U53" s="3"/>
      <c r="V53" t="str">
        <f t="shared" si="1"/>
        <v/>
      </c>
      <c r="W53">
        <f t="shared" si="2"/>
        <v>0</v>
      </c>
      <c r="X53" s="3"/>
      <c r="Y53">
        <f t="shared" si="3"/>
        <v>1</v>
      </c>
      <c r="Z53">
        <f t="shared" si="4"/>
        <v>0</v>
      </c>
      <c r="AA53" s="1">
        <f t="shared" si="5"/>
        <v>0</v>
      </c>
      <c r="AB53">
        <f t="shared" si="6"/>
        <v>0</v>
      </c>
      <c r="AC53">
        <f t="shared" si="7"/>
        <v>0</v>
      </c>
      <c r="AD53">
        <f t="shared" si="8"/>
        <v>0</v>
      </c>
      <c r="AE53">
        <v>3</v>
      </c>
      <c r="AF53" s="3"/>
      <c r="AG53" s="3">
        <f t="shared" si="9"/>
        <v>0</v>
      </c>
      <c r="AH53">
        <f t="shared" si="10"/>
        <v>1</v>
      </c>
      <c r="AI53">
        <f t="shared" si="11"/>
        <v>1</v>
      </c>
      <c r="AL53" s="28"/>
      <c r="AO53" s="28"/>
      <c r="AP53" s="27"/>
    </row>
    <row r="54" spans="1:42" ht="15.75" x14ac:dyDescent="0.25">
      <c r="A54" s="8"/>
      <c r="B54" s="41">
        <v>4</v>
      </c>
      <c r="C54" s="42"/>
      <c r="D54" s="42"/>
      <c r="E54" s="42"/>
      <c r="F54" s="43"/>
      <c r="G54" s="44"/>
      <c r="H54" s="97"/>
      <c r="I54" s="97"/>
      <c r="J54" s="97"/>
      <c r="K54" s="97"/>
      <c r="L54" s="112"/>
      <c r="M54" s="112"/>
      <c r="N54" s="43"/>
      <c r="O54" s="99"/>
      <c r="P54" s="99"/>
      <c r="Q54" s="99"/>
      <c r="R54" s="98" t="s">
        <v>21</v>
      </c>
      <c r="S54" s="98"/>
      <c r="T54" s="25"/>
      <c r="U54" s="3"/>
      <c r="V54" t="str">
        <f t="shared" si="1"/>
        <v/>
      </c>
      <c r="W54">
        <f t="shared" si="2"/>
        <v>0</v>
      </c>
      <c r="X54" s="3"/>
      <c r="Y54">
        <f t="shared" si="3"/>
        <v>1</v>
      </c>
      <c r="Z54">
        <f t="shared" si="4"/>
        <v>0</v>
      </c>
      <c r="AA54" s="1">
        <f t="shared" si="5"/>
        <v>0</v>
      </c>
      <c r="AB54">
        <f t="shared" si="6"/>
        <v>0</v>
      </c>
      <c r="AC54">
        <f t="shared" si="7"/>
        <v>0</v>
      </c>
      <c r="AD54">
        <f t="shared" si="8"/>
        <v>0</v>
      </c>
      <c r="AE54">
        <v>4</v>
      </c>
      <c r="AF54" s="3"/>
      <c r="AG54" s="3">
        <f t="shared" si="9"/>
        <v>0</v>
      </c>
      <c r="AH54">
        <f t="shared" si="10"/>
        <v>1</v>
      </c>
      <c r="AI54">
        <f t="shared" si="11"/>
        <v>1</v>
      </c>
      <c r="AL54" s="27"/>
      <c r="AO54" s="27"/>
      <c r="AP54" s="27"/>
    </row>
    <row r="55" spans="1:42" ht="15.75" x14ac:dyDescent="0.25">
      <c r="A55" s="8"/>
      <c r="B55" s="45">
        <v>5</v>
      </c>
      <c r="C55" s="42"/>
      <c r="D55" s="42"/>
      <c r="E55" s="42"/>
      <c r="F55" s="43"/>
      <c r="G55" s="44"/>
      <c r="H55" s="97"/>
      <c r="I55" s="97"/>
      <c r="J55" s="97"/>
      <c r="K55" s="97"/>
      <c r="L55" s="112"/>
      <c r="M55" s="112"/>
      <c r="N55" s="43"/>
      <c r="O55" s="99"/>
      <c r="P55" s="99"/>
      <c r="Q55" s="99"/>
      <c r="R55" s="83" t="s">
        <v>15</v>
      </c>
      <c r="S55" s="84"/>
      <c r="T55" s="14">
        <f>COUNTIF(L$51:M$60,R55)</f>
        <v>0</v>
      </c>
      <c r="U55" s="54">
        <f>COUNTIF(T55,"&gt;0")</f>
        <v>0</v>
      </c>
      <c r="V55" t="str">
        <f t="shared" si="1"/>
        <v/>
      </c>
      <c r="W55">
        <f t="shared" si="2"/>
        <v>0</v>
      </c>
      <c r="X55" s="3"/>
      <c r="Y55">
        <f t="shared" si="3"/>
        <v>1</v>
      </c>
      <c r="Z55">
        <f t="shared" si="4"/>
        <v>0</v>
      </c>
      <c r="AA55" s="1">
        <f t="shared" si="5"/>
        <v>0</v>
      </c>
      <c r="AB55">
        <f t="shared" si="6"/>
        <v>0</v>
      </c>
      <c r="AC55">
        <f t="shared" si="7"/>
        <v>0</v>
      </c>
      <c r="AD55">
        <f t="shared" si="8"/>
        <v>0</v>
      </c>
      <c r="AE55">
        <v>5</v>
      </c>
      <c r="AF55" s="3"/>
      <c r="AG55" s="3">
        <f t="shared" si="9"/>
        <v>0</v>
      </c>
      <c r="AH55">
        <f t="shared" si="10"/>
        <v>1</v>
      </c>
      <c r="AI55">
        <f t="shared" si="11"/>
        <v>1</v>
      </c>
      <c r="AL55" s="27"/>
      <c r="AO55" s="27"/>
      <c r="AP55" s="27"/>
    </row>
    <row r="56" spans="1:42" ht="15.75" x14ac:dyDescent="0.25">
      <c r="A56" s="8"/>
      <c r="B56" s="41">
        <v>6</v>
      </c>
      <c r="C56" s="42"/>
      <c r="D56" s="42"/>
      <c r="E56" s="42"/>
      <c r="F56" s="43"/>
      <c r="G56" s="44"/>
      <c r="H56" s="97"/>
      <c r="I56" s="97"/>
      <c r="J56" s="97"/>
      <c r="K56" s="97"/>
      <c r="L56" s="112"/>
      <c r="M56" s="112"/>
      <c r="N56" s="43"/>
      <c r="O56" s="99"/>
      <c r="P56" s="99"/>
      <c r="Q56" s="99"/>
      <c r="R56" s="119" t="s">
        <v>16</v>
      </c>
      <c r="S56" s="120"/>
      <c r="T56" s="15">
        <f>COUNTIF(L$51:M$60,R56)</f>
        <v>0</v>
      </c>
      <c r="U56" s="54">
        <f t="shared" ref="U56:U59" si="12">COUNTIF(T56,"&gt;0")</f>
        <v>0</v>
      </c>
      <c r="V56" t="str">
        <f t="shared" si="1"/>
        <v/>
      </c>
      <c r="W56">
        <f t="shared" si="2"/>
        <v>0</v>
      </c>
      <c r="X56" s="3"/>
      <c r="Y56">
        <f t="shared" si="3"/>
        <v>1</v>
      </c>
      <c r="Z56">
        <f t="shared" si="4"/>
        <v>0</v>
      </c>
      <c r="AA56" s="1"/>
      <c r="AB56">
        <f t="shared" si="6"/>
        <v>0</v>
      </c>
      <c r="AC56">
        <f t="shared" si="7"/>
        <v>0</v>
      </c>
      <c r="AD56">
        <f t="shared" si="8"/>
        <v>0</v>
      </c>
      <c r="AE56">
        <v>6</v>
      </c>
      <c r="AF56" s="3"/>
      <c r="AG56" s="3">
        <f t="shared" si="9"/>
        <v>0</v>
      </c>
      <c r="AH56">
        <f t="shared" si="10"/>
        <v>1</v>
      </c>
      <c r="AI56">
        <f t="shared" si="11"/>
        <v>1</v>
      </c>
    </row>
    <row r="57" spans="1:42" ht="15.75" x14ac:dyDescent="0.25">
      <c r="A57" s="8"/>
      <c r="B57" s="45">
        <v>7</v>
      </c>
      <c r="C57" s="42"/>
      <c r="D57" s="42"/>
      <c r="E57" s="42"/>
      <c r="F57" s="43"/>
      <c r="G57" s="44"/>
      <c r="H57" s="97"/>
      <c r="I57" s="97"/>
      <c r="J57" s="97"/>
      <c r="K57" s="97"/>
      <c r="L57" s="112"/>
      <c r="M57" s="112"/>
      <c r="N57" s="43"/>
      <c r="O57" s="99"/>
      <c r="P57" s="99"/>
      <c r="Q57" s="99"/>
      <c r="R57" s="119" t="s">
        <v>17</v>
      </c>
      <c r="S57" s="120"/>
      <c r="T57" s="15">
        <f>COUNTIF(L$51:M$60,R57)</f>
        <v>0</v>
      </c>
      <c r="U57" s="54">
        <f t="shared" si="12"/>
        <v>0</v>
      </c>
      <c r="V57" t="str">
        <f t="shared" si="1"/>
        <v/>
      </c>
      <c r="W57">
        <f t="shared" si="2"/>
        <v>0</v>
      </c>
      <c r="X57" s="3"/>
      <c r="Y57">
        <f t="shared" si="3"/>
        <v>1</v>
      </c>
      <c r="Z57">
        <f t="shared" si="4"/>
        <v>0</v>
      </c>
      <c r="AA57" s="1"/>
      <c r="AB57">
        <f t="shared" si="6"/>
        <v>0</v>
      </c>
      <c r="AC57">
        <f t="shared" si="7"/>
        <v>0</v>
      </c>
      <c r="AD57">
        <f t="shared" si="8"/>
        <v>0</v>
      </c>
      <c r="AE57">
        <v>7</v>
      </c>
      <c r="AF57" s="3"/>
      <c r="AG57" s="3">
        <f t="shared" si="9"/>
        <v>0</v>
      </c>
      <c r="AH57">
        <f t="shared" si="10"/>
        <v>1</v>
      </c>
      <c r="AI57">
        <f t="shared" si="11"/>
        <v>1</v>
      </c>
    </row>
    <row r="58" spans="1:42" ht="15.75" x14ac:dyDescent="0.25">
      <c r="A58" s="8"/>
      <c r="B58" s="41">
        <v>8</v>
      </c>
      <c r="C58" s="42"/>
      <c r="D58" s="42"/>
      <c r="E58" s="42"/>
      <c r="F58" s="43"/>
      <c r="G58" s="44"/>
      <c r="H58" s="97"/>
      <c r="I58" s="97"/>
      <c r="J58" s="97"/>
      <c r="K58" s="97"/>
      <c r="L58" s="112"/>
      <c r="M58" s="112"/>
      <c r="N58" s="43"/>
      <c r="O58" s="99"/>
      <c r="P58" s="99"/>
      <c r="Q58" s="99"/>
      <c r="R58" s="119" t="s">
        <v>18</v>
      </c>
      <c r="S58" s="120"/>
      <c r="T58" s="15">
        <f>COUNTIF(L$51:M$60,R58)</f>
        <v>0</v>
      </c>
      <c r="U58" s="54">
        <f t="shared" si="12"/>
        <v>0</v>
      </c>
      <c r="V58" t="str">
        <f t="shared" si="1"/>
        <v/>
      </c>
      <c r="W58">
        <f t="shared" si="2"/>
        <v>0</v>
      </c>
      <c r="X58" s="3"/>
      <c r="Y58">
        <f t="shared" si="3"/>
        <v>1</v>
      </c>
      <c r="Z58">
        <f t="shared" si="4"/>
        <v>0</v>
      </c>
      <c r="AA58" s="1"/>
      <c r="AB58">
        <f t="shared" si="6"/>
        <v>0</v>
      </c>
      <c r="AC58">
        <f t="shared" si="7"/>
        <v>0</v>
      </c>
      <c r="AD58">
        <f t="shared" si="8"/>
        <v>0</v>
      </c>
      <c r="AE58">
        <v>8</v>
      </c>
      <c r="AF58" s="3"/>
      <c r="AG58" s="3">
        <f t="shared" si="9"/>
        <v>0</v>
      </c>
      <c r="AH58">
        <f t="shared" si="10"/>
        <v>1</v>
      </c>
      <c r="AI58">
        <f t="shared" si="11"/>
        <v>1</v>
      </c>
    </row>
    <row r="59" spans="1:42" ht="15.75" x14ac:dyDescent="0.25">
      <c r="A59" s="8"/>
      <c r="B59" s="45">
        <v>9</v>
      </c>
      <c r="C59" s="42"/>
      <c r="D59" s="42"/>
      <c r="E59" s="42"/>
      <c r="F59" s="43"/>
      <c r="G59" s="44"/>
      <c r="H59" s="97"/>
      <c r="I59" s="97"/>
      <c r="J59" s="97"/>
      <c r="K59" s="97"/>
      <c r="L59" s="112"/>
      <c r="M59" s="112"/>
      <c r="N59" s="43"/>
      <c r="O59" s="99"/>
      <c r="P59" s="99"/>
      <c r="Q59" s="99"/>
      <c r="R59" s="119" t="s">
        <v>19</v>
      </c>
      <c r="S59" s="120"/>
      <c r="T59" s="15">
        <f>COUNTIF(L$51:M$60,R59)</f>
        <v>0</v>
      </c>
      <c r="U59" s="54">
        <f t="shared" si="12"/>
        <v>0</v>
      </c>
      <c r="V59" t="str">
        <f t="shared" si="1"/>
        <v/>
      </c>
      <c r="W59">
        <f t="shared" si="2"/>
        <v>0</v>
      </c>
      <c r="X59" s="3"/>
      <c r="Y59">
        <f t="shared" si="3"/>
        <v>1</v>
      </c>
      <c r="Z59">
        <f t="shared" si="4"/>
        <v>0</v>
      </c>
      <c r="AA59" s="1"/>
      <c r="AB59">
        <f t="shared" si="6"/>
        <v>0</v>
      </c>
      <c r="AC59">
        <f t="shared" si="7"/>
        <v>0</v>
      </c>
      <c r="AD59">
        <f t="shared" si="8"/>
        <v>0</v>
      </c>
      <c r="AE59">
        <v>9</v>
      </c>
      <c r="AF59" s="3"/>
      <c r="AG59" s="3">
        <f t="shared" si="9"/>
        <v>0</v>
      </c>
      <c r="AH59">
        <f t="shared" si="10"/>
        <v>1</v>
      </c>
      <c r="AI59">
        <f t="shared" si="11"/>
        <v>1</v>
      </c>
    </row>
    <row r="60" spans="1:42" ht="15.75" x14ac:dyDescent="0.25">
      <c r="A60" s="8"/>
      <c r="B60" s="41">
        <v>10</v>
      </c>
      <c r="C60" s="42"/>
      <c r="D60" s="42"/>
      <c r="E60" s="42"/>
      <c r="F60" s="43"/>
      <c r="G60" s="44"/>
      <c r="H60" s="97"/>
      <c r="I60" s="97"/>
      <c r="J60" s="97"/>
      <c r="K60" s="97"/>
      <c r="L60" s="112"/>
      <c r="M60" s="112"/>
      <c r="N60" s="43"/>
      <c r="O60" s="99"/>
      <c r="P60" s="99"/>
      <c r="Q60" s="99"/>
      <c r="R60" s="121" t="s">
        <v>23</v>
      </c>
      <c r="S60" s="122"/>
      <c r="T60" s="20">
        <f>SUM(T55:T59)</f>
        <v>0</v>
      </c>
      <c r="U60" s="54">
        <f>SUM(U55:U59)</f>
        <v>0</v>
      </c>
      <c r="V60" t="str">
        <f t="shared" si="1"/>
        <v/>
      </c>
      <c r="W60">
        <f t="shared" si="2"/>
        <v>0</v>
      </c>
      <c r="X60" s="3"/>
      <c r="Y60">
        <f t="shared" si="3"/>
        <v>1</v>
      </c>
      <c r="Z60">
        <f t="shared" si="4"/>
        <v>0</v>
      </c>
      <c r="AA60" s="1"/>
      <c r="AB60">
        <f t="shared" si="6"/>
        <v>0</v>
      </c>
      <c r="AC60">
        <f t="shared" si="7"/>
        <v>0</v>
      </c>
      <c r="AD60">
        <f t="shared" si="8"/>
        <v>0</v>
      </c>
      <c r="AE60">
        <v>10</v>
      </c>
      <c r="AF60" s="3"/>
      <c r="AG60" s="3">
        <f t="shared" si="9"/>
        <v>0</v>
      </c>
      <c r="AH60">
        <f t="shared" si="10"/>
        <v>1</v>
      </c>
      <c r="AI60">
        <f t="shared" si="11"/>
        <v>1</v>
      </c>
    </row>
    <row r="61" spans="1:4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3"/>
      <c r="Y61">
        <f>IF(F61="",1,0)</f>
        <v>1</v>
      </c>
      <c r="Z61">
        <f>IF(AND(F61="X",G61="X"),1,0)</f>
        <v>0</v>
      </c>
      <c r="AA61">
        <f>SUM(AA51:AA60)</f>
        <v>0</v>
      </c>
      <c r="AC61" s="3">
        <f>IF(AND(L61="penal",F61="X",G61="X"),1,0)</f>
        <v>0</v>
      </c>
      <c r="AD61" s="3">
        <f>IF(AND(L61="penal",AC61=0),1,0)</f>
        <v>0</v>
      </c>
      <c r="AE61" s="3"/>
      <c r="AI61">
        <f>COUNTIF(AI51:AI60,0)+COUNTIF(AI51:AI60,2)</f>
        <v>0</v>
      </c>
    </row>
    <row r="62" spans="1:42" ht="35.25" customHeight="1" x14ac:dyDescent="0.25">
      <c r="A62" s="61" t="s">
        <v>27</v>
      </c>
      <c r="B62" s="62"/>
      <c r="C62" s="62"/>
      <c r="D62" s="62"/>
      <c r="E62" s="62"/>
      <c r="F62" s="62"/>
      <c r="G62" s="9">
        <v>1</v>
      </c>
      <c r="H62" s="60" t="s">
        <v>24</v>
      </c>
      <c r="I62" s="60"/>
      <c r="J62" s="60"/>
      <c r="K62" s="60"/>
      <c r="L62" s="60"/>
      <c r="M62" s="60"/>
      <c r="N62" s="60" t="s">
        <v>1</v>
      </c>
      <c r="O62" s="60"/>
      <c r="P62" s="60"/>
      <c r="Q62" s="60"/>
      <c r="R62" s="60"/>
      <c r="S62" s="60"/>
      <c r="T62" s="29"/>
      <c r="U62" s="3"/>
      <c r="AC62" s="3"/>
      <c r="AD62" s="3"/>
      <c r="AE62" s="3"/>
    </row>
    <row r="63" spans="1:42" ht="102" customHeight="1" x14ac:dyDescent="0.25">
      <c r="A63" s="66" t="s">
        <v>28</v>
      </c>
      <c r="B63" s="67"/>
      <c r="C63" s="67"/>
      <c r="D63" s="67"/>
      <c r="E63" s="67"/>
      <c r="F63" s="67"/>
      <c r="G63" s="23">
        <v>10</v>
      </c>
      <c r="H63" s="68" t="s">
        <v>52</v>
      </c>
      <c r="I63" s="68"/>
      <c r="J63" s="68"/>
      <c r="K63" s="68"/>
      <c r="L63" s="68"/>
      <c r="M63" s="68"/>
      <c r="N63" s="68" t="s">
        <v>29</v>
      </c>
      <c r="O63" s="68"/>
      <c r="P63" s="68"/>
      <c r="Q63" s="68"/>
      <c r="R63" s="68"/>
      <c r="S63" s="68"/>
      <c r="T63" s="10" t="str">
        <f>IF(AND(T70&gt;=4,AA70&gt;=2,AI70=4),"X","")</f>
        <v/>
      </c>
      <c r="U63" s="3"/>
      <c r="AC63" s="3"/>
      <c r="AD63" s="3"/>
      <c r="AE63" s="3"/>
      <c r="AI63" s="27"/>
      <c r="AJ63" s="27"/>
    </row>
    <row r="64" spans="1:42" ht="73.5" customHeight="1" x14ac:dyDescent="0.25">
      <c r="A64" s="8"/>
      <c r="B64" s="11" t="s">
        <v>11</v>
      </c>
      <c r="C64" s="24" t="s">
        <v>50</v>
      </c>
      <c r="D64" s="35" t="s">
        <v>54</v>
      </c>
      <c r="E64" s="36" t="s">
        <v>51</v>
      </c>
      <c r="F64" s="24" t="s">
        <v>26</v>
      </c>
      <c r="G64" s="35" t="s">
        <v>55</v>
      </c>
      <c r="H64" s="95" t="s">
        <v>53</v>
      </c>
      <c r="I64" s="96"/>
      <c r="J64" s="73" t="s">
        <v>14</v>
      </c>
      <c r="K64" s="75"/>
      <c r="L64" s="12" t="s">
        <v>13</v>
      </c>
      <c r="M64" s="76" t="s">
        <v>46</v>
      </c>
      <c r="N64" s="77"/>
      <c r="O64" s="78"/>
      <c r="P64" s="140" t="str">
        <f>IF(AND(T70=4,U70=1),"Atenção! Os relatórios registados são todos da mesma área","")</f>
        <v/>
      </c>
      <c r="Q64" s="141"/>
      <c r="R64" s="135" t="s">
        <v>21</v>
      </c>
      <c r="S64" s="98"/>
      <c r="T64" s="25"/>
      <c r="U64" s="3"/>
      <c r="X64" s="5"/>
      <c r="AF64" s="3"/>
      <c r="AG64" s="3"/>
      <c r="AH64" s="3"/>
    </row>
    <row r="65" spans="1:42" ht="18.75" x14ac:dyDescent="0.25">
      <c r="A65" s="8"/>
      <c r="B65" s="45">
        <v>1</v>
      </c>
      <c r="C65" s="47"/>
      <c r="D65" s="47"/>
      <c r="E65" s="47"/>
      <c r="F65" s="48"/>
      <c r="G65" s="49"/>
      <c r="H65" s="136"/>
      <c r="I65" s="136"/>
      <c r="J65" s="137"/>
      <c r="K65" s="137"/>
      <c r="L65" s="48"/>
      <c r="M65" s="138"/>
      <c r="N65" s="138"/>
      <c r="O65" s="138"/>
      <c r="P65" s="142"/>
      <c r="Q65" s="143"/>
      <c r="R65" s="139" t="s">
        <v>15</v>
      </c>
      <c r="S65" s="84"/>
      <c r="T65" s="14">
        <f t="shared" ref="T65:T67" si="13">COUNTIF(J$65:K$68,R65)</f>
        <v>0</v>
      </c>
      <c r="U65" s="55">
        <f>COUNTIF(T65,"&gt;0")</f>
        <v>0</v>
      </c>
      <c r="V65" t="str">
        <f>IF(J65="","",(IF(J65="penal",1,0)))</f>
        <v/>
      </c>
      <c r="W65">
        <f>IF(AND(F65="",G65="",H65=""),0,1)</f>
        <v>0</v>
      </c>
      <c r="X65" s="3"/>
      <c r="Y65">
        <f>IF(F65="",1,0)</f>
        <v>1</v>
      </c>
      <c r="Z65">
        <f>IF(AND(F65="X",G65="X"),1,0)</f>
        <v>0</v>
      </c>
      <c r="AA65" s="1">
        <f>COUNTIF(T65,"&gt;=1")</f>
        <v>0</v>
      </c>
      <c r="AB65">
        <f>IF(T65&gt;0,1,0)</f>
        <v>0</v>
      </c>
      <c r="AC65">
        <f>IF(AND(J65="penal",F65="X",G65="X"),1,0)</f>
        <v>0</v>
      </c>
      <c r="AD65">
        <f>IF(AND(J65="penal",AC65=0),1,0)</f>
        <v>0</v>
      </c>
      <c r="AE65">
        <v>1</v>
      </c>
      <c r="AF65" s="3"/>
      <c r="AG65" s="3">
        <f>IF(AND(C65="X",D65="X",E65="X",W65=0,V65=0,L65="X",M65="X"),1,0)</f>
        <v>0</v>
      </c>
      <c r="AH65">
        <f>IF(AND(F65="X",G65="X",H65="X",J65&gt;"",L65="X",M65="X"),0,1)</f>
        <v>1</v>
      </c>
      <c r="AI65">
        <f>SUM(AG65:AH65)</f>
        <v>1</v>
      </c>
      <c r="AL65" s="27"/>
      <c r="AO65" s="27"/>
      <c r="AP65" s="27"/>
    </row>
    <row r="66" spans="1:42" ht="18.75" x14ac:dyDescent="0.25">
      <c r="A66" s="8"/>
      <c r="B66" s="41">
        <v>2</v>
      </c>
      <c r="C66" s="47"/>
      <c r="D66" s="47"/>
      <c r="E66" s="47"/>
      <c r="F66" s="48"/>
      <c r="G66" s="49"/>
      <c r="H66" s="136"/>
      <c r="I66" s="136"/>
      <c r="J66" s="137"/>
      <c r="K66" s="137"/>
      <c r="L66" s="48"/>
      <c r="M66" s="138"/>
      <c r="N66" s="138"/>
      <c r="O66" s="138"/>
      <c r="P66" s="3"/>
      <c r="Q66" s="3"/>
      <c r="R66" s="133" t="s">
        <v>16</v>
      </c>
      <c r="S66" s="120"/>
      <c r="T66" s="15">
        <f t="shared" si="13"/>
        <v>0</v>
      </c>
      <c r="U66" s="55">
        <f t="shared" ref="U66:U69" si="14">COUNTIF(T66,"&gt;0")</f>
        <v>0</v>
      </c>
      <c r="V66" t="str">
        <f t="shared" ref="V66:V68" si="15">IF(J66="","",(IF(J66="penal",1,0)))</f>
        <v/>
      </c>
      <c r="W66">
        <f t="shared" ref="W66:W68" si="16">IF(AND(F66="",G66="",H66=""),0,1)</f>
        <v>0</v>
      </c>
      <c r="X66" s="3"/>
      <c r="Y66">
        <f>IF(F66="",1,0)</f>
        <v>1</v>
      </c>
      <c r="Z66">
        <f>IF(AND(F66="X",G66="X"),1,0)</f>
        <v>0</v>
      </c>
      <c r="AA66" s="1">
        <f>COUNTIF(T66,"&gt;=1")</f>
        <v>0</v>
      </c>
      <c r="AC66">
        <f>IF(AND(J66="penal",F66="X",G66="X"),1,0)</f>
        <v>0</v>
      </c>
      <c r="AD66">
        <f>IF(AND(J66="penal",AC66=0),1,0)</f>
        <v>0</v>
      </c>
      <c r="AE66">
        <v>6</v>
      </c>
      <c r="AF66" s="3"/>
      <c r="AG66" s="3">
        <f t="shared" ref="AG66:AG68" si="17">IF(AND(C66="X",D66="X",E66="X",W66=0,V66=0,L66="X",M66="X"),1,0)</f>
        <v>0</v>
      </c>
      <c r="AH66">
        <f t="shared" ref="AH66:AH68" si="18">IF(AND(F66="X",G66="X",H66="X",J66&gt;"",L66="X",M66="X"),0,1)</f>
        <v>1</v>
      </c>
      <c r="AI66">
        <f t="shared" ref="AI66:AI68" si="19">SUM(AG66:AH66)</f>
        <v>1</v>
      </c>
    </row>
    <row r="67" spans="1:42" ht="18.75" x14ac:dyDescent="0.25">
      <c r="A67" s="8"/>
      <c r="B67" s="45">
        <v>3</v>
      </c>
      <c r="C67" s="47"/>
      <c r="D67" s="47"/>
      <c r="E67" s="47"/>
      <c r="F67" s="48"/>
      <c r="G67" s="50"/>
      <c r="H67" s="136"/>
      <c r="I67" s="136"/>
      <c r="J67" s="137"/>
      <c r="K67" s="137"/>
      <c r="L67" s="48"/>
      <c r="M67" s="138"/>
      <c r="N67" s="138"/>
      <c r="O67" s="138"/>
      <c r="P67" s="3"/>
      <c r="Q67" s="3"/>
      <c r="R67" s="133" t="s">
        <v>17</v>
      </c>
      <c r="S67" s="120"/>
      <c r="T67" s="15">
        <f t="shared" si="13"/>
        <v>0</v>
      </c>
      <c r="U67" s="55">
        <f t="shared" si="14"/>
        <v>0</v>
      </c>
      <c r="V67" t="str">
        <f t="shared" si="15"/>
        <v/>
      </c>
      <c r="W67">
        <f t="shared" si="16"/>
        <v>0</v>
      </c>
      <c r="X67" s="3"/>
      <c r="Y67">
        <f>IF(F67="",1,0)</f>
        <v>1</v>
      </c>
      <c r="Z67">
        <f>IF(AND(F67="X",G67="X"),1,0)</f>
        <v>0</v>
      </c>
      <c r="AA67" s="1">
        <f>COUNTIF(T67,"&gt;=1")</f>
        <v>0</v>
      </c>
      <c r="AB67">
        <f>SUM(AB65:AB66)</f>
        <v>0</v>
      </c>
      <c r="AC67">
        <f>IF(AND(J67="penal",F67="X",G67="X"),1,0)</f>
        <v>0</v>
      </c>
      <c r="AD67">
        <f>IF(AND(J67="penal",AC67=0),1,0)</f>
        <v>0</v>
      </c>
      <c r="AE67">
        <v>7</v>
      </c>
      <c r="AF67" s="3"/>
      <c r="AG67" s="3">
        <f t="shared" si="17"/>
        <v>0</v>
      </c>
      <c r="AH67">
        <f t="shared" si="18"/>
        <v>1</v>
      </c>
      <c r="AI67">
        <f t="shared" si="19"/>
        <v>1</v>
      </c>
    </row>
    <row r="68" spans="1:42" ht="18.75" x14ac:dyDescent="0.25">
      <c r="A68" s="8"/>
      <c r="B68" s="41">
        <v>4</v>
      </c>
      <c r="C68" s="47"/>
      <c r="D68" s="47"/>
      <c r="E68" s="47"/>
      <c r="F68" s="48"/>
      <c r="G68" s="50"/>
      <c r="H68" s="136"/>
      <c r="I68" s="136"/>
      <c r="J68" s="137"/>
      <c r="K68" s="137"/>
      <c r="L68" s="48"/>
      <c r="M68" s="138"/>
      <c r="N68" s="138"/>
      <c r="O68" s="138"/>
      <c r="P68" s="3"/>
      <c r="Q68" s="3"/>
      <c r="R68" s="133" t="s">
        <v>18</v>
      </c>
      <c r="S68" s="120"/>
      <c r="T68" s="15">
        <f>COUNTIF(J$65:K$68,R68)</f>
        <v>0</v>
      </c>
      <c r="U68" s="55">
        <f t="shared" si="14"/>
        <v>0</v>
      </c>
      <c r="V68" t="str">
        <f t="shared" si="15"/>
        <v/>
      </c>
      <c r="W68">
        <f t="shared" si="16"/>
        <v>0</v>
      </c>
      <c r="X68" s="3"/>
      <c r="Y68">
        <f>IF(F68="",1,0)</f>
        <v>1</v>
      </c>
      <c r="Z68">
        <f>IF(AND(F68="X",G68="X"),1,0)</f>
        <v>0</v>
      </c>
      <c r="AA68" s="1">
        <f>COUNTIF(T68,"&gt;=1")</f>
        <v>0</v>
      </c>
      <c r="AC68">
        <f>IF(AND(J68="penal",F68="X",G68="X"),1,0)</f>
        <v>0</v>
      </c>
      <c r="AD68">
        <f>IF(AND(J68="penal",AC68=0),1,0)</f>
        <v>0</v>
      </c>
      <c r="AE68">
        <v>8</v>
      </c>
      <c r="AF68" s="3"/>
      <c r="AG68" s="3">
        <f t="shared" si="17"/>
        <v>0</v>
      </c>
      <c r="AH68">
        <f t="shared" si="18"/>
        <v>1</v>
      </c>
      <c r="AI68">
        <f t="shared" si="19"/>
        <v>1</v>
      </c>
    </row>
    <row r="69" spans="1:42" ht="15.75" x14ac:dyDescent="0.25">
      <c r="A69" s="8"/>
      <c r="B69" s="3"/>
      <c r="C69" s="3"/>
      <c r="D69" s="3"/>
      <c r="E69" s="3"/>
      <c r="F69" s="3"/>
      <c r="G69" s="37"/>
      <c r="H69" s="37"/>
      <c r="I69" s="37"/>
      <c r="J69" s="37"/>
      <c r="K69" s="37"/>
      <c r="L69" s="3"/>
      <c r="M69" s="3"/>
      <c r="N69" s="3"/>
      <c r="O69" s="3"/>
      <c r="P69" s="3"/>
      <c r="Q69" s="3"/>
      <c r="R69" s="133" t="s">
        <v>19</v>
      </c>
      <c r="S69" s="120"/>
      <c r="T69" s="15">
        <f>COUNTIF(J$65:K$68,R69)</f>
        <v>0</v>
      </c>
      <c r="U69" s="55">
        <f t="shared" si="14"/>
        <v>0</v>
      </c>
      <c r="V69" s="8"/>
      <c r="W69" s="8"/>
      <c r="X69" s="3"/>
      <c r="AA69" s="1">
        <f>COUNTIF(T69,"&gt;=1")</f>
        <v>0</v>
      </c>
      <c r="AF69" s="3"/>
      <c r="AG69" s="3"/>
      <c r="AH69" s="3"/>
    </row>
    <row r="70" spans="1:42" ht="15.75" x14ac:dyDescent="0.25">
      <c r="A70" s="8"/>
      <c r="B70" s="3"/>
      <c r="C70" s="3"/>
      <c r="D70" s="3"/>
      <c r="E70" s="3"/>
      <c r="F70" s="3"/>
      <c r="G70" s="37"/>
      <c r="H70" s="37"/>
      <c r="I70" s="37"/>
      <c r="J70" s="37"/>
      <c r="K70" s="37"/>
      <c r="L70" s="3"/>
      <c r="M70" s="3"/>
      <c r="N70" s="3"/>
      <c r="O70" s="3"/>
      <c r="P70" s="3"/>
      <c r="Q70" s="3"/>
      <c r="R70" s="134" t="s">
        <v>23</v>
      </c>
      <c r="S70" s="122"/>
      <c r="T70" s="20">
        <f>SUM(T65:T69)</f>
        <v>0</v>
      </c>
      <c r="U70" s="54">
        <f>SUM(U65:U69)</f>
        <v>0</v>
      </c>
      <c r="V70" s="8"/>
      <c r="W70" s="8"/>
      <c r="X70" s="3"/>
      <c r="AA70">
        <f>SUM(AA65:AA69)</f>
        <v>0</v>
      </c>
      <c r="AF70" s="3"/>
      <c r="AG70" s="3"/>
      <c r="AH70" s="3"/>
      <c r="AI70">
        <f>COUNTIF(AI65:AI68,0)+COUNTIF(AI65:AI68,2)</f>
        <v>0</v>
      </c>
    </row>
    <row r="71" spans="1:42" ht="15" customHeight="1" x14ac:dyDescent="0.25">
      <c r="A71" s="8"/>
      <c r="B71" s="6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26"/>
      <c r="T71" s="26"/>
      <c r="U71" s="3"/>
      <c r="V71" t="e">
        <f>SUM(#REF!)</f>
        <v>#REF!</v>
      </c>
      <c r="W71" t="e">
        <f>SUM(#REF!)</f>
        <v>#REF!</v>
      </c>
      <c r="AC71" s="3"/>
      <c r="AD71" s="3"/>
      <c r="AE71" s="3"/>
      <c r="AI71" s="27"/>
      <c r="AJ71" s="27"/>
    </row>
    <row r="72" spans="1:42" ht="35.25" customHeight="1" x14ac:dyDescent="0.25">
      <c r="A72" s="108" t="s">
        <v>30</v>
      </c>
      <c r="B72" s="109"/>
      <c r="C72" s="109"/>
      <c r="D72" s="109"/>
      <c r="E72" s="109"/>
      <c r="F72" s="110"/>
      <c r="G72" s="56" t="s">
        <v>31</v>
      </c>
      <c r="H72" s="60" t="s">
        <v>32</v>
      </c>
      <c r="I72" s="60"/>
      <c r="J72" s="60"/>
      <c r="K72" s="60"/>
      <c r="L72" s="60"/>
      <c r="M72" s="60"/>
      <c r="N72" s="60" t="s">
        <v>35</v>
      </c>
      <c r="O72" s="60"/>
      <c r="P72" s="60"/>
      <c r="Q72" s="60"/>
      <c r="R72" s="60"/>
      <c r="S72" s="60"/>
      <c r="T72" s="29"/>
      <c r="U72" s="3"/>
      <c r="AC72" s="3"/>
      <c r="AD72" s="3"/>
      <c r="AE72" s="3"/>
    </row>
    <row r="73" spans="1:42" ht="53.25" customHeight="1" x14ac:dyDescent="0.25">
      <c r="A73" s="105" t="s">
        <v>37</v>
      </c>
      <c r="B73" s="106"/>
      <c r="C73" s="106"/>
      <c r="D73" s="106"/>
      <c r="E73" s="106"/>
      <c r="F73" s="107"/>
      <c r="G73" s="57" t="s">
        <v>33</v>
      </c>
      <c r="H73" s="68" t="s">
        <v>36</v>
      </c>
      <c r="I73" s="68"/>
      <c r="J73" s="68"/>
      <c r="K73" s="68"/>
      <c r="L73" s="68"/>
      <c r="M73" s="68"/>
      <c r="N73" s="68" t="s">
        <v>34</v>
      </c>
      <c r="O73" s="68"/>
      <c r="P73" s="68"/>
      <c r="Q73" s="68"/>
      <c r="R73" s="68"/>
      <c r="S73" s="68"/>
      <c r="T73" s="29"/>
      <c r="U73" s="3"/>
      <c r="AC73" s="3"/>
      <c r="AD73" s="3"/>
      <c r="AE73" s="3"/>
    </row>
    <row r="74" spans="1:42" ht="53.25" customHeight="1" x14ac:dyDescent="0.25">
      <c r="A74" s="108" t="s">
        <v>38</v>
      </c>
      <c r="B74" s="109"/>
      <c r="C74" s="109"/>
      <c r="D74" s="109"/>
      <c r="E74" s="109"/>
      <c r="F74" s="110"/>
      <c r="G74" s="56" t="s">
        <v>33</v>
      </c>
      <c r="H74" s="60" t="s">
        <v>36</v>
      </c>
      <c r="I74" s="60"/>
      <c r="J74" s="60"/>
      <c r="K74" s="60"/>
      <c r="L74" s="60"/>
      <c r="M74" s="60"/>
      <c r="N74" s="60" t="s">
        <v>40</v>
      </c>
      <c r="O74" s="60"/>
      <c r="P74" s="60"/>
      <c r="Q74" s="60"/>
      <c r="R74" s="60"/>
      <c r="S74" s="60"/>
      <c r="T74" s="29"/>
      <c r="U74" s="3"/>
      <c r="AC74" s="3"/>
      <c r="AD74" s="3"/>
      <c r="AE74" s="3"/>
    </row>
    <row r="75" spans="1:42" ht="65.25" customHeight="1" x14ac:dyDescent="0.25">
      <c r="A75" s="105" t="s">
        <v>42</v>
      </c>
      <c r="B75" s="106"/>
      <c r="C75" s="106"/>
      <c r="D75" s="106"/>
      <c r="E75" s="106"/>
      <c r="F75" s="107"/>
      <c r="G75" s="57">
        <v>1</v>
      </c>
      <c r="H75" s="68" t="s">
        <v>39</v>
      </c>
      <c r="I75" s="68"/>
      <c r="J75" s="68"/>
      <c r="K75" s="68"/>
      <c r="L75" s="68"/>
      <c r="M75" s="68"/>
      <c r="N75" s="68" t="s">
        <v>41</v>
      </c>
      <c r="O75" s="68"/>
      <c r="P75" s="68"/>
      <c r="Q75" s="68"/>
      <c r="R75" s="68"/>
      <c r="S75" s="68"/>
      <c r="T75" s="29"/>
      <c r="U75" s="3"/>
      <c r="AC75" s="3"/>
      <c r="AD75" s="3"/>
      <c r="AE75" s="3"/>
    </row>
    <row r="76" spans="1:42" ht="19.5" customHeight="1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3"/>
      <c r="AC76" s="3"/>
      <c r="AD76" s="3"/>
      <c r="AE76" s="3"/>
    </row>
    <row r="77" spans="1:42" ht="29.25" customHeight="1" x14ac:dyDescent="0.25">
      <c r="A77" s="117" t="s">
        <v>44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3"/>
      <c r="AC77" s="3"/>
      <c r="AD77" s="3"/>
      <c r="AE77" s="3"/>
    </row>
    <row r="78" spans="1:42" ht="20.25" customHeight="1" x14ac:dyDescent="0.25">
      <c r="A78" s="103" t="s">
        <v>0</v>
      </c>
      <c r="B78" s="104"/>
      <c r="C78" s="104"/>
      <c r="D78" s="104"/>
      <c r="E78" s="104"/>
      <c r="F78" s="104"/>
      <c r="G78" s="7">
        <f>T11</f>
        <v>0</v>
      </c>
      <c r="H78" s="8"/>
      <c r="I78" s="103" t="s">
        <v>61</v>
      </c>
      <c r="J78" s="104"/>
      <c r="K78" s="104"/>
      <c r="L78" s="104"/>
      <c r="M78" s="104"/>
      <c r="N78" s="104"/>
      <c r="O78" s="7">
        <f>T48</f>
        <v>0</v>
      </c>
      <c r="P78" s="8"/>
      <c r="Q78" s="108" t="s">
        <v>30</v>
      </c>
      <c r="R78" s="109"/>
      <c r="S78" s="110"/>
      <c r="T78" s="59">
        <f>T72</f>
        <v>0</v>
      </c>
      <c r="U78" s="3"/>
      <c r="AC78" s="3"/>
      <c r="AD78" s="3"/>
      <c r="AE78" s="3"/>
    </row>
    <row r="79" spans="1:42" ht="20.25" customHeight="1" x14ac:dyDescent="0.25">
      <c r="A79" s="103" t="s">
        <v>6</v>
      </c>
      <c r="B79" s="104"/>
      <c r="C79" s="104"/>
      <c r="D79" s="104"/>
      <c r="E79" s="104"/>
      <c r="F79" s="104"/>
      <c r="G79" s="7">
        <f>T13</f>
        <v>0</v>
      </c>
      <c r="H79" s="8"/>
      <c r="I79" s="103" t="s">
        <v>25</v>
      </c>
      <c r="J79" s="104"/>
      <c r="K79" s="104"/>
      <c r="L79" s="104"/>
      <c r="M79" s="104"/>
      <c r="N79" s="104"/>
      <c r="O79" s="7" t="str">
        <f>T49</f>
        <v/>
      </c>
      <c r="P79" s="8"/>
      <c r="Q79" s="108" t="s">
        <v>37</v>
      </c>
      <c r="R79" s="109"/>
      <c r="S79" s="110"/>
      <c r="T79" s="58">
        <f>T73</f>
        <v>0</v>
      </c>
      <c r="U79" s="3"/>
      <c r="AC79" s="3"/>
      <c r="AD79" s="3"/>
      <c r="AE79" s="3"/>
    </row>
    <row r="80" spans="1:42" ht="20.25" customHeight="1" x14ac:dyDescent="0.25">
      <c r="A80" s="103" t="s">
        <v>60</v>
      </c>
      <c r="B80" s="104"/>
      <c r="C80" s="104"/>
      <c r="D80" s="104"/>
      <c r="E80" s="104"/>
      <c r="F80" s="104"/>
      <c r="G80" s="7">
        <f>T14</f>
        <v>0</v>
      </c>
      <c r="H80" s="8"/>
      <c r="I80" s="103" t="s">
        <v>62</v>
      </c>
      <c r="J80" s="104"/>
      <c r="K80" s="104"/>
      <c r="L80" s="104"/>
      <c r="M80" s="104"/>
      <c r="N80" s="104"/>
      <c r="O80" s="7">
        <f>T62</f>
        <v>0</v>
      </c>
      <c r="P80" s="8"/>
      <c r="Q80" s="108" t="s">
        <v>38</v>
      </c>
      <c r="R80" s="109"/>
      <c r="S80" s="110"/>
      <c r="T80" s="58">
        <f>T74</f>
        <v>0</v>
      </c>
      <c r="U80" s="3"/>
      <c r="W80" t="s">
        <v>12</v>
      </c>
      <c r="AC80" s="3"/>
      <c r="AD80" s="3"/>
      <c r="AE80" s="3"/>
    </row>
    <row r="81" spans="1:31" ht="20.25" customHeight="1" x14ac:dyDescent="0.25">
      <c r="A81" s="103" t="s">
        <v>10</v>
      </c>
      <c r="B81" s="104"/>
      <c r="C81" s="104"/>
      <c r="D81" s="104"/>
      <c r="E81" s="104"/>
      <c r="F81" s="104"/>
      <c r="G81" s="7" t="str">
        <f>T15</f>
        <v/>
      </c>
      <c r="H81" s="8"/>
      <c r="I81" s="103" t="s">
        <v>28</v>
      </c>
      <c r="J81" s="104"/>
      <c r="K81" s="104"/>
      <c r="L81" s="104"/>
      <c r="M81" s="104"/>
      <c r="N81" s="104"/>
      <c r="O81" s="7" t="str">
        <f>T63</f>
        <v/>
      </c>
      <c r="P81" s="8"/>
      <c r="Q81" s="108" t="s">
        <v>42</v>
      </c>
      <c r="R81" s="109"/>
      <c r="S81" s="110"/>
      <c r="T81" s="58">
        <f>T75</f>
        <v>0</v>
      </c>
      <c r="U81" s="3"/>
      <c r="W81" t="s">
        <v>15</v>
      </c>
      <c r="AC81" s="3"/>
      <c r="AD81" s="3"/>
      <c r="AE81" s="3"/>
    </row>
    <row r="82" spans="1:31" ht="33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3"/>
      <c r="AC82" s="3"/>
      <c r="AD82" s="3"/>
      <c r="AE82" s="3"/>
    </row>
    <row r="83" spans="1:31" hidden="1" x14ac:dyDescent="0.25"/>
    <row r="84" spans="1:31" hidden="1" x14ac:dyDescent="0.25"/>
    <row r="85" spans="1:31" hidden="1" x14ac:dyDescent="0.25"/>
    <row r="86" spans="1:31" hidden="1" x14ac:dyDescent="0.25"/>
    <row r="87" spans="1:31" hidden="1" x14ac:dyDescent="0.25"/>
    <row r="88" spans="1:31" hidden="1" x14ac:dyDescent="0.25"/>
    <row r="89" spans="1:31" hidden="1" x14ac:dyDescent="0.25"/>
    <row r="90" spans="1:31" hidden="1" x14ac:dyDescent="0.25"/>
    <row r="91" spans="1:31" hidden="1" x14ac:dyDescent="0.25"/>
    <row r="92" spans="1:31" hidden="1" x14ac:dyDescent="0.25"/>
    <row r="93" spans="1:31" hidden="1" x14ac:dyDescent="0.25"/>
    <row r="94" spans="1:31" hidden="1" x14ac:dyDescent="0.25"/>
    <row r="95" spans="1:31" hidden="1" x14ac:dyDescent="0.25"/>
    <row r="96" spans="1:3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</sheetData>
  <sheetProtection password="C6A4" sheet="1" objects="1" scenarios="1"/>
  <mergeCells count="203">
    <mergeCell ref="T11:T12"/>
    <mergeCell ref="R69:S69"/>
    <mergeCell ref="R70:S70"/>
    <mergeCell ref="R67:S67"/>
    <mergeCell ref="R68:S68"/>
    <mergeCell ref="R64:S64"/>
    <mergeCell ref="H67:I67"/>
    <mergeCell ref="J67:K67"/>
    <mergeCell ref="M67:O67"/>
    <mergeCell ref="R65:S65"/>
    <mergeCell ref="H68:I68"/>
    <mergeCell ref="J68:K68"/>
    <mergeCell ref="M68:O68"/>
    <mergeCell ref="R66:S66"/>
    <mergeCell ref="P64:Q65"/>
    <mergeCell ref="H66:I66"/>
    <mergeCell ref="J66:K66"/>
    <mergeCell ref="M66:O66"/>
    <mergeCell ref="H65:I65"/>
    <mergeCell ref="J65:K65"/>
    <mergeCell ref="M65:O65"/>
    <mergeCell ref="A6:T6"/>
    <mergeCell ref="A77:T77"/>
    <mergeCell ref="A8:T8"/>
    <mergeCell ref="R56:S56"/>
    <mergeCell ref="R57:S57"/>
    <mergeCell ref="R58:S58"/>
    <mergeCell ref="R59:S59"/>
    <mergeCell ref="R60:S60"/>
    <mergeCell ref="K17:N18"/>
    <mergeCell ref="R51:T53"/>
    <mergeCell ref="J54:K54"/>
    <mergeCell ref="J55:K55"/>
    <mergeCell ref="J56:K56"/>
    <mergeCell ref="J57:K57"/>
    <mergeCell ref="J58:K58"/>
    <mergeCell ref="J59:K59"/>
    <mergeCell ref="J60:K60"/>
    <mergeCell ref="H54:I54"/>
    <mergeCell ref="H55:I55"/>
    <mergeCell ref="H56:I56"/>
    <mergeCell ref="H57:I57"/>
    <mergeCell ref="H58:I58"/>
    <mergeCell ref="H59:I59"/>
    <mergeCell ref="H60:I60"/>
    <mergeCell ref="L60:M60"/>
    <mergeCell ref="J50:K50"/>
    <mergeCell ref="J51:K51"/>
    <mergeCell ref="J52:K52"/>
    <mergeCell ref="J53:K53"/>
    <mergeCell ref="A75:F75"/>
    <mergeCell ref="H75:M75"/>
    <mergeCell ref="N75:S75"/>
    <mergeCell ref="A72:F72"/>
    <mergeCell ref="H72:M72"/>
    <mergeCell ref="N72:S72"/>
    <mergeCell ref="A63:F63"/>
    <mergeCell ref="H63:M63"/>
    <mergeCell ref="N63:S63"/>
    <mergeCell ref="A62:F62"/>
    <mergeCell ref="H62:M62"/>
    <mergeCell ref="N62:S62"/>
    <mergeCell ref="O60:Q60"/>
    <mergeCell ref="H64:I64"/>
    <mergeCell ref="J64:K64"/>
    <mergeCell ref="M64:O64"/>
    <mergeCell ref="O58:Q58"/>
    <mergeCell ref="O54:Q54"/>
    <mergeCell ref="L50:M50"/>
    <mergeCell ref="A78:F78"/>
    <mergeCell ref="A79:F79"/>
    <mergeCell ref="A80:F80"/>
    <mergeCell ref="A81:F81"/>
    <mergeCell ref="I78:N78"/>
    <mergeCell ref="I79:N79"/>
    <mergeCell ref="I80:N80"/>
    <mergeCell ref="A73:F73"/>
    <mergeCell ref="H73:M73"/>
    <mergeCell ref="N73:S73"/>
    <mergeCell ref="A74:F74"/>
    <mergeCell ref="H74:M74"/>
    <mergeCell ref="N74:S74"/>
    <mergeCell ref="I81:N81"/>
    <mergeCell ref="Q78:S78"/>
    <mergeCell ref="Q79:S79"/>
    <mergeCell ref="Q80:S80"/>
    <mergeCell ref="Q81:S81"/>
    <mergeCell ref="A76:T76"/>
    <mergeCell ref="O55:Q55"/>
    <mergeCell ref="O53:Q53"/>
    <mergeCell ref="O59:Q59"/>
    <mergeCell ref="O56:Q56"/>
    <mergeCell ref="O57:Q57"/>
    <mergeCell ref="O52:Q52"/>
    <mergeCell ref="H52:I52"/>
    <mergeCell ref="H53:I53"/>
    <mergeCell ref="O50:Q50"/>
    <mergeCell ref="O51:Q51"/>
    <mergeCell ref="L59:M59"/>
    <mergeCell ref="L51:M51"/>
    <mergeCell ref="L52:M52"/>
    <mergeCell ref="L53:M53"/>
    <mergeCell ref="L54:M54"/>
    <mergeCell ref="L55:M55"/>
    <mergeCell ref="L56:M56"/>
    <mergeCell ref="L57:M57"/>
    <mergeCell ref="L58:M58"/>
    <mergeCell ref="A48:F48"/>
    <mergeCell ref="H48:M48"/>
    <mergeCell ref="N48:S48"/>
    <mergeCell ref="A49:F49"/>
    <mergeCell ref="H49:M49"/>
    <mergeCell ref="N49:S49"/>
    <mergeCell ref="H50:I50"/>
    <mergeCell ref="H51:I51"/>
    <mergeCell ref="R54:S54"/>
    <mergeCell ref="R55:S55"/>
    <mergeCell ref="K19:M19"/>
    <mergeCell ref="K20:M20"/>
    <mergeCell ref="K21:M21"/>
    <mergeCell ref="K22:M22"/>
    <mergeCell ref="K23:M23"/>
    <mergeCell ref="G46:I46"/>
    <mergeCell ref="C46:E46"/>
    <mergeCell ref="G17:I17"/>
    <mergeCell ref="C17:E17"/>
    <mergeCell ref="G39:I39"/>
    <mergeCell ref="C39:E39"/>
    <mergeCell ref="G36:I36"/>
    <mergeCell ref="C36:E36"/>
    <mergeCell ref="G37:I37"/>
    <mergeCell ref="G44:I44"/>
    <mergeCell ref="C44:E44"/>
    <mergeCell ref="G45:I45"/>
    <mergeCell ref="C45:E45"/>
    <mergeCell ref="G42:I42"/>
    <mergeCell ref="C42:E42"/>
    <mergeCell ref="G43:I43"/>
    <mergeCell ref="C43:E43"/>
    <mergeCell ref="G40:I40"/>
    <mergeCell ref="C40:E40"/>
    <mergeCell ref="G41:I41"/>
    <mergeCell ref="C41:E41"/>
    <mergeCell ref="G38:I38"/>
    <mergeCell ref="C38:E38"/>
    <mergeCell ref="K24:M24"/>
    <mergeCell ref="K25:M25"/>
    <mergeCell ref="C37:E37"/>
    <mergeCell ref="G34:I34"/>
    <mergeCell ref="C34:E34"/>
    <mergeCell ref="G35:I35"/>
    <mergeCell ref="C35:E35"/>
    <mergeCell ref="G32:I32"/>
    <mergeCell ref="C32:E32"/>
    <mergeCell ref="G33:I33"/>
    <mergeCell ref="C33:E33"/>
    <mergeCell ref="G30:I30"/>
    <mergeCell ref="C30:E30"/>
    <mergeCell ref="G31:I31"/>
    <mergeCell ref="C31:E31"/>
    <mergeCell ref="G28:I28"/>
    <mergeCell ref="C28:E28"/>
    <mergeCell ref="G29:I29"/>
    <mergeCell ref="C29:E29"/>
    <mergeCell ref="G26:I26"/>
    <mergeCell ref="C26:E26"/>
    <mergeCell ref="G27:I27"/>
    <mergeCell ref="C27:E27"/>
    <mergeCell ref="G24:I24"/>
    <mergeCell ref="C24:E24"/>
    <mergeCell ref="G25:I25"/>
    <mergeCell ref="C25:E25"/>
    <mergeCell ref="G21:I21"/>
    <mergeCell ref="C21:E21"/>
    <mergeCell ref="G22:I22"/>
    <mergeCell ref="C22:E22"/>
    <mergeCell ref="G23:I23"/>
    <mergeCell ref="C23:E23"/>
    <mergeCell ref="G18:I18"/>
    <mergeCell ref="C18:E18"/>
    <mergeCell ref="G19:I19"/>
    <mergeCell ref="C19:E19"/>
    <mergeCell ref="G20:I20"/>
    <mergeCell ref="C20:E20"/>
    <mergeCell ref="C16:E16"/>
    <mergeCell ref="G16:I16"/>
    <mergeCell ref="H11:M11"/>
    <mergeCell ref="A11:F12"/>
    <mergeCell ref="G11:G12"/>
    <mergeCell ref="H12:M12"/>
    <mergeCell ref="A10:F10"/>
    <mergeCell ref="H10:M10"/>
    <mergeCell ref="N10:S10"/>
    <mergeCell ref="A15:F15"/>
    <mergeCell ref="H15:M15"/>
    <mergeCell ref="N15:S15"/>
    <mergeCell ref="A13:F13"/>
    <mergeCell ref="H13:M13"/>
    <mergeCell ref="N13:S13"/>
    <mergeCell ref="A14:F14"/>
    <mergeCell ref="H14:M14"/>
    <mergeCell ref="N14:S14"/>
    <mergeCell ref="N11:S12"/>
  </mergeCells>
  <conditionalFormatting sqref="A11">
    <cfRule type="expression" dxfId="130" priority="418">
      <formula>AND(T11="X")</formula>
    </cfRule>
  </conditionalFormatting>
  <conditionalFormatting sqref="A13:F13">
    <cfRule type="expression" dxfId="129" priority="387">
      <formula>AND(T13="X")</formula>
    </cfRule>
  </conditionalFormatting>
  <conditionalFormatting sqref="A14:F14">
    <cfRule type="expression" dxfId="128" priority="386">
      <formula>AND(T14="X")</formula>
    </cfRule>
  </conditionalFormatting>
  <conditionalFormatting sqref="A15:F15">
    <cfRule type="expression" dxfId="127" priority="385">
      <formula>AND(T15="X")</formula>
    </cfRule>
  </conditionalFormatting>
  <conditionalFormatting sqref="N25">
    <cfRule type="cellIs" dxfId="126" priority="376" operator="between">
      <formula>1</formula>
      <formula>29</formula>
    </cfRule>
    <cfRule type="cellIs" dxfId="125" priority="384" operator="greaterThanOrEqual">
      <formula>30</formula>
    </cfRule>
  </conditionalFormatting>
  <conditionalFormatting sqref="N19">
    <cfRule type="cellIs" dxfId="124" priority="378" operator="between">
      <formula>1</formula>
      <formula>9</formula>
    </cfRule>
    <cfRule type="cellIs" dxfId="123" priority="383" operator="greaterThanOrEqual">
      <formula>10</formula>
    </cfRule>
  </conditionalFormatting>
  <conditionalFormatting sqref="N20">
    <cfRule type="cellIs" dxfId="122" priority="377" operator="between">
      <formula>1</formula>
      <formula>9</formula>
    </cfRule>
    <cfRule type="cellIs" dxfId="121" priority="382" operator="greaterThanOrEqual">
      <formula>10</formula>
    </cfRule>
  </conditionalFormatting>
  <conditionalFormatting sqref="N19:N24">
    <cfRule type="cellIs" dxfId="120" priority="381" operator="equal">
      <formula>0</formula>
    </cfRule>
  </conditionalFormatting>
  <conditionalFormatting sqref="A48:F48">
    <cfRule type="expression" dxfId="119" priority="375">
      <formula>AND(T48="X")</formula>
    </cfRule>
  </conditionalFormatting>
  <conditionalFormatting sqref="A49:F49">
    <cfRule type="expression" dxfId="118" priority="362">
      <formula>AND(T49="X")</formula>
    </cfRule>
  </conditionalFormatting>
  <conditionalFormatting sqref="T60">
    <cfRule type="expression" dxfId="117" priority="337">
      <formula>AND($T$60&gt;=10,$AB$55&gt;=2)</formula>
    </cfRule>
    <cfRule type="cellIs" dxfId="116" priority="355" operator="between">
      <formula>1</formula>
      <formula>9</formula>
    </cfRule>
  </conditionalFormatting>
  <conditionalFormatting sqref="T55">
    <cfRule type="cellIs" dxfId="115" priority="360" operator="greaterThanOrEqual">
      <formula>1</formula>
    </cfRule>
  </conditionalFormatting>
  <conditionalFormatting sqref="T56">
    <cfRule type="cellIs" dxfId="114" priority="356" operator="between">
      <formula>1</formula>
      <formula>9</formula>
    </cfRule>
    <cfRule type="cellIs" dxfId="113" priority="359" operator="greaterThanOrEqual">
      <formula>10</formula>
    </cfRule>
  </conditionalFormatting>
  <conditionalFormatting sqref="T55:T59">
    <cfRule type="cellIs" dxfId="112" priority="358" operator="equal">
      <formula>0</formula>
    </cfRule>
  </conditionalFormatting>
  <conditionalFormatting sqref="T56:T59">
    <cfRule type="cellIs" dxfId="111" priority="354" operator="greaterThanOrEqual">
      <formula>1</formula>
    </cfRule>
  </conditionalFormatting>
  <conditionalFormatting sqref="T49">
    <cfRule type="cellIs" dxfId="110" priority="353" operator="equal">
      <formula>"X"</formula>
    </cfRule>
  </conditionalFormatting>
  <conditionalFormatting sqref="T11 T13:T15">
    <cfRule type="cellIs" dxfId="109" priority="352" operator="equal">
      <formula>"x"</formula>
    </cfRule>
  </conditionalFormatting>
  <conditionalFormatting sqref="T48">
    <cfRule type="cellIs" dxfId="108" priority="351" operator="equal">
      <formula>"x"</formula>
    </cfRule>
  </conditionalFormatting>
  <conditionalFormatting sqref="A62:F62">
    <cfRule type="expression" dxfId="107" priority="300">
      <formula>AND(T62="X")</formula>
    </cfRule>
  </conditionalFormatting>
  <conditionalFormatting sqref="T62">
    <cfRule type="cellIs" dxfId="106" priority="299" operator="equal">
      <formula>"x"</formula>
    </cfRule>
  </conditionalFormatting>
  <conditionalFormatting sqref="A63:F63">
    <cfRule type="expression" dxfId="105" priority="297">
      <formula>AND(T63="X")</formula>
    </cfRule>
  </conditionalFormatting>
  <conditionalFormatting sqref="T63">
    <cfRule type="cellIs" dxfId="104" priority="290" operator="equal">
      <formula>"X"</formula>
    </cfRule>
  </conditionalFormatting>
  <conditionalFormatting sqref="A72:F72">
    <cfRule type="expression" dxfId="103" priority="266">
      <formula>AND(T72="X")</formula>
    </cfRule>
  </conditionalFormatting>
  <conditionalFormatting sqref="T72">
    <cfRule type="cellIs" dxfId="102" priority="265" operator="equal">
      <formula>"x"</formula>
    </cfRule>
  </conditionalFormatting>
  <conditionalFormatting sqref="A73:F73">
    <cfRule type="expression" dxfId="101" priority="264">
      <formula>AND(T73="X")</formula>
    </cfRule>
  </conditionalFormatting>
  <conditionalFormatting sqref="T73">
    <cfRule type="cellIs" dxfId="100" priority="263" operator="equal">
      <formula>"x"</formula>
    </cfRule>
  </conditionalFormatting>
  <conditionalFormatting sqref="A74:F74">
    <cfRule type="expression" dxfId="99" priority="262">
      <formula>AND(T74="X")</formula>
    </cfRule>
  </conditionalFormatting>
  <conditionalFormatting sqref="T74">
    <cfRule type="cellIs" dxfId="98" priority="261" operator="equal">
      <formula>"x"</formula>
    </cfRule>
  </conditionalFormatting>
  <conditionalFormatting sqref="A75:F75 A76">
    <cfRule type="expression" dxfId="97" priority="260">
      <formula>AND(T75="X")</formula>
    </cfRule>
  </conditionalFormatting>
  <conditionalFormatting sqref="T75">
    <cfRule type="cellIs" dxfId="96" priority="259" operator="equal">
      <formula>"x"</formula>
    </cfRule>
  </conditionalFormatting>
  <conditionalFormatting sqref="Q78 A78:F81 U3:V3">
    <cfRule type="expression" dxfId="95" priority="250">
      <formula>AND(#REF!="X")</formula>
    </cfRule>
  </conditionalFormatting>
  <conditionalFormatting sqref="Q79 U4:V4">
    <cfRule type="expression" dxfId="94" priority="249">
      <formula>AND(#REF!="X")</formula>
    </cfRule>
  </conditionalFormatting>
  <conditionalFormatting sqref="Q80 U5:V5">
    <cfRule type="expression" dxfId="93" priority="248">
      <formula>AND(#REF!="X")</formula>
    </cfRule>
  </conditionalFormatting>
  <conditionalFormatting sqref="Q81 U6:V7">
    <cfRule type="expression" dxfId="92" priority="247">
      <formula>AND(#REF!="X")</formula>
    </cfRule>
  </conditionalFormatting>
  <conditionalFormatting sqref="G78:G81">
    <cfRule type="cellIs" dxfId="91" priority="245" operator="equal">
      <formula>"X"</formula>
    </cfRule>
  </conditionalFormatting>
  <conditionalFormatting sqref="I78:N81">
    <cfRule type="expression" dxfId="90" priority="244">
      <formula>AND(#REF!="X")</formula>
    </cfRule>
  </conditionalFormatting>
  <conditionalFormatting sqref="T78">
    <cfRule type="cellIs" dxfId="89" priority="7" operator="equal">
      <formula>0</formula>
    </cfRule>
    <cfRule type="cellIs" dxfId="88" priority="242" operator="equal">
      <formula>"X"</formula>
    </cfRule>
  </conditionalFormatting>
  <conditionalFormatting sqref="O78:O81">
    <cfRule type="cellIs" dxfId="87" priority="241" operator="equal">
      <formula>"X"</formula>
    </cfRule>
  </conditionalFormatting>
  <conditionalFormatting sqref="T79:T81">
    <cfRule type="cellIs" dxfId="86" priority="240" operator="equal">
      <formula>"X"</formula>
    </cfRule>
  </conditionalFormatting>
  <conditionalFormatting sqref="T70">
    <cfRule type="expression" dxfId="85" priority="158">
      <formula>AND($T$70&gt;=4,$AA$70&gt;=2,$AI$70=4)</formula>
    </cfRule>
    <cfRule type="cellIs" dxfId="84" priority="160" operator="between">
      <formula>1</formula>
      <formula>3</formula>
    </cfRule>
  </conditionalFormatting>
  <conditionalFormatting sqref="T65">
    <cfRule type="cellIs" dxfId="83" priority="164" operator="greaterThanOrEqual">
      <formula>1</formula>
    </cfRule>
  </conditionalFormatting>
  <conditionalFormatting sqref="T66">
    <cfRule type="cellIs" dxfId="82" priority="161" operator="between">
      <formula>1</formula>
      <formula>9</formula>
    </cfRule>
    <cfRule type="cellIs" dxfId="81" priority="163" operator="greaterThanOrEqual">
      <formula>10</formula>
    </cfRule>
  </conditionalFormatting>
  <conditionalFormatting sqref="T65:T69">
    <cfRule type="cellIs" dxfId="80" priority="162" operator="equal">
      <formula>0</formula>
    </cfRule>
  </conditionalFormatting>
  <conditionalFormatting sqref="T66:T69">
    <cfRule type="cellIs" dxfId="79" priority="159" operator="greaterThanOrEqual">
      <formula>1</formula>
    </cfRule>
  </conditionalFormatting>
  <conditionalFormatting sqref="B17">
    <cfRule type="expression" dxfId="78" priority="994">
      <formula>AND(G17="X",F17="X",C17&gt;"")</formula>
    </cfRule>
  </conditionalFormatting>
  <conditionalFormatting sqref="B18:B46">
    <cfRule type="expression" dxfId="77" priority="109">
      <formula>AND(G18="X",F18="X",C18&gt;"")</formula>
    </cfRule>
  </conditionalFormatting>
  <conditionalFormatting sqref="C52:C60">
    <cfRule type="expression" dxfId="76" priority="105">
      <formula>AND(F52="X")</formula>
    </cfRule>
  </conditionalFormatting>
  <conditionalFormatting sqref="G51">
    <cfRule type="expression" dxfId="75" priority="66">
      <formula>AND(C51="X")</formula>
    </cfRule>
    <cfRule type="expression" dxfId="74" priority="100">
      <formula>AND(L51="penal")</formula>
    </cfRule>
    <cfRule type="expression" dxfId="73" priority="101">
      <formula>AND(F51="X")</formula>
    </cfRule>
  </conditionalFormatting>
  <conditionalFormatting sqref="H51">
    <cfRule type="expression" dxfId="72" priority="98">
      <formula>AND(L51="penal")</formula>
    </cfRule>
    <cfRule type="expression" dxfId="71" priority="99">
      <formula>AND(F51="X")</formula>
    </cfRule>
  </conditionalFormatting>
  <conditionalFormatting sqref="J51">
    <cfRule type="expression" dxfId="70" priority="96">
      <formula>AND(L51="penal")</formula>
    </cfRule>
    <cfRule type="expression" dxfId="69" priority="97">
      <formula>AND(F51="X")</formula>
    </cfRule>
  </conditionalFormatting>
  <conditionalFormatting sqref="C51">
    <cfRule type="expression" dxfId="68" priority="95">
      <formula>AND(F51="X")</formula>
    </cfRule>
  </conditionalFormatting>
  <conditionalFormatting sqref="D51">
    <cfRule type="expression" dxfId="67" priority="84">
      <formula>AND(F51="X")</formula>
    </cfRule>
  </conditionalFormatting>
  <conditionalFormatting sqref="D52:D60">
    <cfRule type="expression" dxfId="66" priority="83">
      <formula>AND(F52="X")</formula>
    </cfRule>
  </conditionalFormatting>
  <conditionalFormatting sqref="E51">
    <cfRule type="expression" dxfId="65" priority="82">
      <formula>AND(F51="X")</formula>
    </cfRule>
  </conditionalFormatting>
  <conditionalFormatting sqref="E52:E60">
    <cfRule type="expression" dxfId="64" priority="81">
      <formula>AND(F52="X")</formula>
    </cfRule>
  </conditionalFormatting>
  <conditionalFormatting sqref="F51">
    <cfRule type="expression" dxfId="63" priority="79">
      <formula>AND(C51="X")</formula>
    </cfRule>
  </conditionalFormatting>
  <conditionalFormatting sqref="F52:F60">
    <cfRule type="expression" dxfId="62" priority="77">
      <formula>AND(C52="X")</formula>
    </cfRule>
  </conditionalFormatting>
  <conditionalFormatting sqref="C51 F51">
    <cfRule type="duplicateValues" dxfId="61" priority="76"/>
  </conditionalFormatting>
  <conditionalFormatting sqref="F52 C52">
    <cfRule type="duplicateValues" dxfId="60" priority="75"/>
  </conditionalFormatting>
  <conditionalFormatting sqref="F53 C53">
    <cfRule type="duplicateValues" dxfId="59" priority="74"/>
  </conditionalFormatting>
  <conditionalFormatting sqref="C54 F54">
    <cfRule type="duplicateValues" dxfId="58" priority="73"/>
  </conditionalFormatting>
  <conditionalFormatting sqref="C55 F55">
    <cfRule type="duplicateValues" dxfId="57" priority="72"/>
  </conditionalFormatting>
  <conditionalFormatting sqref="C56 F56">
    <cfRule type="duplicateValues" dxfId="56" priority="71"/>
  </conditionalFormatting>
  <conditionalFormatting sqref="C57 F57">
    <cfRule type="duplicateValues" dxfId="55" priority="70"/>
  </conditionalFormatting>
  <conditionalFormatting sqref="C58 F58">
    <cfRule type="duplicateValues" dxfId="54" priority="69"/>
  </conditionalFormatting>
  <conditionalFormatting sqref="C59 F59">
    <cfRule type="duplicateValues" dxfId="53" priority="68"/>
  </conditionalFormatting>
  <conditionalFormatting sqref="C60 F60">
    <cfRule type="duplicateValues" dxfId="52" priority="67"/>
  </conditionalFormatting>
  <conditionalFormatting sqref="H51:I51">
    <cfRule type="expression" dxfId="51" priority="65">
      <formula>AND(C51="X")</formula>
    </cfRule>
  </conditionalFormatting>
  <conditionalFormatting sqref="J51:K51">
    <cfRule type="expression" dxfId="50" priority="64">
      <formula>AND(C51="X")</formula>
    </cfRule>
  </conditionalFormatting>
  <conditionalFormatting sqref="H52:H60">
    <cfRule type="expression" dxfId="49" priority="59">
      <formula>AND(L52="penal")</formula>
    </cfRule>
    <cfRule type="expression" dxfId="48" priority="60">
      <formula>AND(F52="X")</formula>
    </cfRule>
  </conditionalFormatting>
  <conditionalFormatting sqref="H52:I60">
    <cfRule type="expression" dxfId="47" priority="58">
      <formula>AND(C52="X")</formula>
    </cfRule>
  </conditionalFormatting>
  <conditionalFormatting sqref="G52:G60">
    <cfRule type="expression" dxfId="46" priority="55">
      <formula>AND(C52="X")</formula>
    </cfRule>
    <cfRule type="expression" dxfId="45" priority="56">
      <formula>AND(L52="penal")</formula>
    </cfRule>
    <cfRule type="expression" dxfId="44" priority="57">
      <formula>AND(F52="X")</formula>
    </cfRule>
  </conditionalFormatting>
  <conditionalFormatting sqref="J52:J60">
    <cfRule type="expression" dxfId="43" priority="53">
      <formula>AND(L52="penal")</formula>
    </cfRule>
    <cfRule type="expression" dxfId="42" priority="54">
      <formula>AND(F52="X")</formula>
    </cfRule>
  </conditionalFormatting>
  <conditionalFormatting sqref="J52:K60">
    <cfRule type="expression" dxfId="41" priority="52">
      <formula>AND(C52="X")</formula>
    </cfRule>
  </conditionalFormatting>
  <conditionalFormatting sqref="F65">
    <cfRule type="expression" dxfId="40" priority="51">
      <formula>AND(C65="X")</formula>
    </cfRule>
  </conditionalFormatting>
  <conditionalFormatting sqref="H65">
    <cfRule type="expression" dxfId="39" priority="48">
      <formula>AND(J65="penal")</formula>
    </cfRule>
    <cfRule type="expression" dxfId="38" priority="49">
      <formula>AND(F65="X")</formula>
    </cfRule>
  </conditionalFormatting>
  <conditionalFormatting sqref="H65:I65">
    <cfRule type="expression" dxfId="37" priority="47">
      <formula>AND(C65="X")</formula>
    </cfRule>
  </conditionalFormatting>
  <conditionalFormatting sqref="G65">
    <cfRule type="expression" dxfId="36" priority="44">
      <formula>AND(C65="X")</formula>
    </cfRule>
    <cfRule type="expression" dxfId="35" priority="45">
      <formula>AND(J65="penal")</formula>
    </cfRule>
    <cfRule type="expression" dxfId="34" priority="46">
      <formula>AND(F65="X")</formula>
    </cfRule>
  </conditionalFormatting>
  <conditionalFormatting sqref="C65">
    <cfRule type="expression" dxfId="33" priority="35">
      <formula>AND(F65="X")</formula>
    </cfRule>
  </conditionalFormatting>
  <conditionalFormatting sqref="D65">
    <cfRule type="expression" dxfId="32" priority="34">
      <formula>AND(F65="X")</formula>
    </cfRule>
  </conditionalFormatting>
  <conditionalFormatting sqref="E65">
    <cfRule type="expression" dxfId="31" priority="33">
      <formula>AND(F65="X")</formula>
    </cfRule>
  </conditionalFormatting>
  <conditionalFormatting sqref="C66:C68">
    <cfRule type="expression" dxfId="30" priority="31">
      <formula>AND(F66="X")</formula>
    </cfRule>
  </conditionalFormatting>
  <conditionalFormatting sqref="D66:D68">
    <cfRule type="expression" dxfId="29" priority="30">
      <formula>AND(F66="X")</formula>
    </cfRule>
  </conditionalFormatting>
  <conditionalFormatting sqref="E66:E68">
    <cfRule type="expression" dxfId="28" priority="29">
      <formula>AND(F66="X")</formula>
    </cfRule>
  </conditionalFormatting>
  <conditionalFormatting sqref="F66:F68">
    <cfRule type="expression" dxfId="27" priority="27">
      <formula>AND(C66="X")</formula>
    </cfRule>
  </conditionalFormatting>
  <conditionalFormatting sqref="C65 F65">
    <cfRule type="duplicateValues" dxfId="26" priority="25"/>
  </conditionalFormatting>
  <conditionalFormatting sqref="C66 F66">
    <cfRule type="duplicateValues" dxfId="25" priority="24"/>
  </conditionalFormatting>
  <conditionalFormatting sqref="C67 F67">
    <cfRule type="duplicateValues" dxfId="24" priority="23"/>
  </conditionalFormatting>
  <conditionalFormatting sqref="C68 F68">
    <cfRule type="duplicateValues" dxfId="23" priority="22"/>
  </conditionalFormatting>
  <conditionalFormatting sqref="B65">
    <cfRule type="expression" dxfId="22" priority="21">
      <formula>OR($AI$65=0,$AI$65=2)</formula>
    </cfRule>
  </conditionalFormatting>
  <conditionalFormatting sqref="B66">
    <cfRule type="expression" dxfId="21" priority="20">
      <formula>OR(AI66=0,AI647=2)</formula>
    </cfRule>
  </conditionalFormatting>
  <conditionalFormatting sqref="B67">
    <cfRule type="expression" dxfId="20" priority="19">
      <formula>OR(AI67=0,AI67=2)</formula>
    </cfRule>
  </conditionalFormatting>
  <conditionalFormatting sqref="B68">
    <cfRule type="expression" dxfId="19" priority="18">
      <formula>OR(AI68=0,AI68=2)</formula>
    </cfRule>
  </conditionalFormatting>
  <conditionalFormatting sqref="B51">
    <cfRule type="expression" dxfId="18" priority="17">
      <formula>OR(AI51=0,AI51=2)</formula>
    </cfRule>
  </conditionalFormatting>
  <conditionalFormatting sqref="B52">
    <cfRule type="expression" dxfId="17" priority="16">
      <formula>OR(AI52=0,AI52=2)</formula>
    </cfRule>
  </conditionalFormatting>
  <conditionalFormatting sqref="B53">
    <cfRule type="expression" dxfId="16" priority="15">
      <formula>OR(AI53=0,AI53=2)</formula>
    </cfRule>
  </conditionalFormatting>
  <conditionalFormatting sqref="B54">
    <cfRule type="expression" dxfId="15" priority="14">
      <formula>OR(AI54=0,AI54=2)</formula>
    </cfRule>
  </conditionalFormatting>
  <conditionalFormatting sqref="B55">
    <cfRule type="expression" dxfId="14" priority="13">
      <formula>OR(AI55=0,AI55=2)</formula>
    </cfRule>
  </conditionalFormatting>
  <conditionalFormatting sqref="B56">
    <cfRule type="expression" dxfId="13" priority="12">
      <formula>OR(AI56=0,AI56=2)</formula>
    </cfRule>
  </conditionalFormatting>
  <conditionalFormatting sqref="B57">
    <cfRule type="expression" dxfId="12" priority="11">
      <formula>OR(AI57=0,AI57=2)</formula>
    </cfRule>
  </conditionalFormatting>
  <conditionalFormatting sqref="B58">
    <cfRule type="expression" dxfId="11" priority="10">
      <formula>OR(AI58=0,AI58=2)</formula>
    </cfRule>
  </conditionalFormatting>
  <conditionalFormatting sqref="B59">
    <cfRule type="expression" dxfId="10" priority="9">
      <formula>OR(AI59=0,AI59=2)</formula>
    </cfRule>
  </conditionalFormatting>
  <conditionalFormatting sqref="B60">
    <cfRule type="expression" dxfId="9" priority="8">
      <formula>OR(AI60=0,AI60=2)</formula>
    </cfRule>
  </conditionalFormatting>
  <conditionalFormatting sqref="G66">
    <cfRule type="expression" dxfId="8" priority="36">
      <formula>AND(C66="X")</formula>
    </cfRule>
    <cfRule type="expression" dxfId="7" priority="37">
      <formula>AND(J66="penal")</formula>
    </cfRule>
    <cfRule type="expression" dxfId="6" priority="38">
      <formula>AND(F66="X")</formula>
    </cfRule>
  </conditionalFormatting>
  <conditionalFormatting sqref="G67:G68">
    <cfRule type="expression" dxfId="5" priority="4">
      <formula>AND(C67="X")</formula>
    </cfRule>
    <cfRule type="expression" dxfId="4" priority="5">
      <formula>AND(J67="penal")</formula>
    </cfRule>
    <cfRule type="expression" dxfId="3" priority="6">
      <formula>AND(F67="X")</formula>
    </cfRule>
  </conditionalFormatting>
  <conditionalFormatting sqref="H66:H68">
    <cfRule type="expression" dxfId="2" priority="2">
      <formula>AND(J66="penal")</formula>
    </cfRule>
    <cfRule type="expression" dxfId="1" priority="3">
      <formula>AND(F66="X")</formula>
    </cfRule>
  </conditionalFormatting>
  <conditionalFormatting sqref="H66:I68">
    <cfRule type="expression" dxfId="0" priority="1">
      <formula>AND(C66="X")</formula>
    </cfRule>
  </conditionalFormatting>
  <dataValidations count="4">
    <dataValidation allowBlank="1" showInputMessage="1" showErrorMessage="1" error="deve utilizar o &quot;X&quot; para validar o item" sqref="T15 T49 T63"/>
    <dataValidation type="list" allowBlank="1" showInputMessage="1" showErrorMessage="1" error="deve utilizar o &quot;X&quot; para validar o item" sqref="C51:H60 T72:T75 C65:H68 F17:I46 N51:Q60 J51:J60 L65:O68 T48 T62 T11 T13:T14">
      <formula1>$W$80</formula1>
    </dataValidation>
    <dataValidation type="list" allowBlank="1" showInputMessage="1" showErrorMessage="1" sqref="C17:E46">
      <formula1>$W$8:$W$14</formula1>
    </dataValidation>
    <dataValidation type="list" allowBlank="1" showInputMessage="1" showErrorMessage="1" sqref="J65:K68 L51:M60">
      <formula1>$W$8:$W$13</formula1>
    </dataValidation>
  </dataValidations>
  <hyperlinks>
    <hyperlink ref="A78:F78" location="Checklist!A11" display="Índice Geral"/>
    <hyperlink ref="A79:F79" location="Checklist!A13" display="Mapa de Assinaturas"/>
    <hyperlink ref="A80:F80" location="Checklist!A14" display="Índice com 30 assistências"/>
    <hyperlink ref="A81:F81" location="Checklist!A15" display="Relatórios de assistências"/>
    <hyperlink ref="I78:N78" location="Checklist!A48" display="Índice com 10 intervenções orais"/>
    <hyperlink ref="I79:N79" location="Checklist!A49" display="Relatórios de intervenção oral"/>
    <hyperlink ref="I80:N80" location="Checklist!A62" display="Índice com 4 intervenções escritas"/>
    <hyperlink ref="I81:N81" location="Checklist!A63" display="Relatórios de intervenção escrita"/>
    <hyperlink ref="A13:F13" location="Checklist!A79" display="Mapa de Assinaturas"/>
    <hyperlink ref="A14:F14" location="Checklist!A80" display="Índice com 30 assistências"/>
    <hyperlink ref="A15:F15" location="Checklist!A81" display="Relatórios de assistências"/>
    <hyperlink ref="A48:F48" location="Checklist!I78" display="Índice com 10 intervenções orais"/>
    <hyperlink ref="A49:F49" location="Checklist!I79" display="Relatórios de intervenção oral"/>
    <hyperlink ref="A62:F62" location="Checklist!I80" display="Índice com, pelo menos, 4 intervenções escritas"/>
    <hyperlink ref="A63:F63" location="Checklist!I81" display="Relatórios de intervenção escrita"/>
    <hyperlink ref="H12" r:id="rId1" display="https://crlisboa.org/cloud/index.php/s/2Qd8D5ktZDGR3zY"/>
    <hyperlink ref="A11:F12" location="Checklist!A78" display="Índice Geral"/>
    <hyperlink ref="H12:M12" r:id="rId2" display="Modelos do Regulamento 913-A/2015"/>
  </hyperlinks>
  <pageMargins left="0.23" right="0.3" top="0.44" bottom="0.38" header="0.3" footer="0.3"/>
  <pageSetup paperSize="9" orientation="landscape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Checklist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Martins</dc:creator>
  <cp:lastModifiedBy>Rui Martins</cp:lastModifiedBy>
  <cp:lastPrinted>2018-02-22T11:15:39Z</cp:lastPrinted>
  <dcterms:created xsi:type="dcterms:W3CDTF">2018-02-22T09:17:37Z</dcterms:created>
  <dcterms:modified xsi:type="dcterms:W3CDTF">2018-02-26T16:23:30Z</dcterms:modified>
</cp:coreProperties>
</file>